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735" windowHeight="109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list'!$F$4</definedName>
    <definedName name="MJ">'Krycí list'!$G$4</definedName>
    <definedName name="Mont">'Rekapitulace'!$H$28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'Položky'!$A$1:$G$268</definedName>
    <definedName name="_xlnm.Print_Area" localSheetId="1">'Rekapitulace'!$A$1:$I$37</definedName>
    <definedName name="PocetMJ">'Krycí list'!$G$7</definedName>
    <definedName name="Poznamka">'Krycí list'!$B$37</definedName>
    <definedName name="Projektant">'Krycí list'!$C$7</definedName>
    <definedName name="PSV">'Rekapitulace'!$F$28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<sst xmlns="http://schemas.openxmlformats.org/spreadsheetml/2006/main" count="723" uniqueCount="429">
  <si>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</si>
  <si>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</si>
  <si>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</si>
  <si>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</si>
  <si>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</si>
  <si>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</si>
  <si>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</si>
  <si>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</si>
  <si>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</si>
  <si>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</si>
  <si>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</si>
  <si>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</si>
  <si>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</si>
  <si>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</si>
  <si>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</si>
  <si>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</si>
  <si>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</si>
  <si>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</si>
  <si>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</si>
  <si>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</si>
  <si>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</si>
  <si>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</si>
  <si>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</si>
  <si>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</si>
  <si>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</si>
  <si>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</si>
  <si>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</si>
  <si>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</si>
  <si>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</si>
  <si>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</si>
  <si>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</si>
  <si>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</si>
  <si>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</si>
  <si>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</si>
  <si>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</si>
  <si>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</si>
  <si>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</si>
  <si>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</si>
  <si>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</si>
  <si>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</si>
  <si>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</si>
  <si>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</si>
  <si>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</si>
  <si>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</si>
  <si>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</si>
  <si>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</si>
  <si>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</si>
  <si>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</si>
  <si>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</si>
  <si>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</si>
  <si>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</si>
  <si>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</si>
  <si>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</si>
  <si>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</si>
  <si>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</si>
  <si>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</si>
  <si>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</si>
  <si>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</si>
  <si>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</si>
  <si>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</si>
  <si>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</si>
  <si>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</si>
  <si>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</si>
  <si>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</si>
  <si>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</si>
  <si>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</si>
  <si>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</si>
  <si>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</si>
  <si>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 xml:space="preserve">Rekonstrukce Kulturního domu Písečná </t>
  </si>
  <si>
    <t>Zateplení fasády ,půdního prostoru a nová střecha</t>
  </si>
  <si>
    <t>180 40-0020.RA0</t>
  </si>
  <si>
    <t>Založení trávníku parkového, rovina, dodání osiva, rekultivace poškozených okolních ploch</t>
  </si>
  <si>
    <t>m2</t>
  </si>
  <si>
    <t>11</t>
  </si>
  <si>
    <t>Přípravné a přidružené práce</t>
  </si>
  <si>
    <t>R ZK fasády</t>
  </si>
  <si>
    <t>Výtažné a odrhové zkoušky pro provedení zateplení fasády</t>
  </si>
  <si>
    <t>soubor</t>
  </si>
  <si>
    <t>3</t>
  </si>
  <si>
    <t>Svislé a kompletní konstrukce</t>
  </si>
  <si>
    <t>319 20-1311.R00</t>
  </si>
  <si>
    <t>Vyrovnání povrchu zdiva maltou tl.do 3 cm, pod parapety</t>
  </si>
  <si>
    <t>0,32*(1,195+2,2*3+1,19+0,58+1,17*3)</t>
  </si>
  <si>
    <t>0,32*(0,6*2+0,6+1,0+0,63)</t>
  </si>
  <si>
    <t>60</t>
  </si>
  <si>
    <t>Úpravy povrchů, omítky</t>
  </si>
  <si>
    <t>622 48-1211.RU1</t>
  </si>
  <si>
    <t>Montáž výztužné sítě do stěrkového tmelu včetně výztužné sítě a stěrkového tmelu ,vč.lišt</t>
  </si>
  <si>
    <t>;nezateplené plochy</t>
  </si>
  <si>
    <t>1,42*0,2+2*1,0*0,2+1,42*1,0</t>
  </si>
  <si>
    <t>602 01-5191.R00</t>
  </si>
  <si>
    <t>Podkladní nátěr pod tenkovrstvé omítky, nezateplené plochy</t>
  </si>
  <si>
    <t>602 01-5187.RT7</t>
  </si>
  <si>
    <t>Omítka tenkovrstvá silikon zrnitá, tloušťka vrstvy 2,0 mm, nezateplené plochy</t>
  </si>
  <si>
    <t>622 40-1971.RZ1</t>
  </si>
  <si>
    <t>Příplatek k omítce vnějš. stěn, zvýšení přilnavos. nátěrem penetračním ,nezatepl.plochy</t>
  </si>
  <si>
    <t>61</t>
  </si>
  <si>
    <t>Upravy povrchů vnitřní</t>
  </si>
  <si>
    <t>622 31-9134.RV1</t>
  </si>
  <si>
    <t>Zatepl. systém vnitřních stěn EPS F 140 mm zakončený stěrkou s výztužnou tkaninou, vč.lišt</t>
  </si>
  <si>
    <t>8,1*0,9*1,05</t>
  </si>
  <si>
    <t>2,52*1,89*1,05</t>
  </si>
  <si>
    <t>62</t>
  </si>
  <si>
    <t>Upravy povrchů vnější</t>
  </si>
  <si>
    <t>620 99-1121.R00</t>
  </si>
  <si>
    <t xml:space="preserve">Zakrývání výplní vnějších otvorů z lešení </t>
  </si>
  <si>
    <t>1,195*1,03+1,04*2,1+0,82*1,73+2,2*2,7*3</t>
  </si>
  <si>
    <t>1,19*1,03+0,58*0,99+1,17*1,48*3</t>
  </si>
  <si>
    <t>0,8*2,0+0,6*1,5*2+1,57*2,04+0,8*2,0</t>
  </si>
  <si>
    <t>0,6*0,42+1,0*1,0+0,63*0,58</t>
  </si>
  <si>
    <t>622 90-4112.R00</t>
  </si>
  <si>
    <t xml:space="preserve">Očištění fasád tlakovou vodou složitost 1 - 2 </t>
  </si>
  <si>
    <t>(298,14+26,27)/1,05</t>
  </si>
  <si>
    <t>622 42-2331.R00</t>
  </si>
  <si>
    <t xml:space="preserve">Oprava vnějších omítek vápen. drásan. II. do 25 % </t>
  </si>
  <si>
    <t>Příplatek k omítce vnějš. stěn, zvýšení přilnavos. nátěrem penetračním</t>
  </si>
  <si>
    <t>622 30-0141.R00</t>
  </si>
  <si>
    <t>Montáž vyrovnávací vrstvy izolantem podlep 50% plochy fasády</t>
  </si>
  <si>
    <t>(0,5*298,14)/1,05</t>
  </si>
  <si>
    <t>283-75932</t>
  </si>
  <si>
    <t xml:space="preserve">Deska fasádní polystyrenová EPS 70 F tl. 40mm </t>
  </si>
  <si>
    <t>141,97*1,05</t>
  </si>
  <si>
    <t>622 31-9014.R00</t>
  </si>
  <si>
    <t xml:space="preserve">Soklová lišta hliník KZS tl. 140 mm </t>
  </si>
  <si>
    <t>m</t>
  </si>
  <si>
    <t>(1,58+18,11+1,1+3,4+3,63+1,16)*1,05</t>
  </si>
  <si>
    <t>(20,51+1,71+10,1)*1,05</t>
  </si>
  <si>
    <t>622 31-9134.RT3</t>
  </si>
  <si>
    <t>Zatepl.systém fasáda, EPS F 140 mm s omítkou silikon 3,3 kg/m2, vč. roh.lišt</t>
  </si>
  <si>
    <t>;S</t>
  </si>
  <si>
    <t>(20,51*4,81)*1,05</t>
  </si>
  <si>
    <t>-(1,14*0,98+0,98*2,08+0,76*0,23)</t>
  </si>
  <si>
    <t>-(2,14*2,65*3+1,13*0,98+0,52*0,94)</t>
  </si>
  <si>
    <t>;Z</t>
  </si>
  <si>
    <t>(12,42*4,81)*1,05</t>
  </si>
  <si>
    <t>-(1,11*1,43*3+0,74*1,67+0,54*1,45)</t>
  </si>
  <si>
    <t>-(1,51*1,71+0,54*1,45+0,74*1,67)</t>
  </si>
  <si>
    <t>;J</t>
  </si>
  <si>
    <t>-(0,54*0,37+0,94*0,95)</t>
  </si>
  <si>
    <t>;V</t>
  </si>
  <si>
    <t>-(0,57*0,13)</t>
  </si>
  <si>
    <t>622 31-9153.RT3</t>
  </si>
  <si>
    <t>Zatepl. systém ostění, EPS F 30 mm s omítkou silikon 3,3 kg/m2, vč.roh.a apu lišt</t>
  </si>
  <si>
    <t>;nadpraží okna viz parapet</t>
  </si>
  <si>
    <t>5,55</t>
  </si>
  <si>
    <t>;ostění okna</t>
  </si>
  <si>
    <t>0,32*2*(1,025+2,7*3+1,025+0,99+1,48*3)*1,05</t>
  </si>
  <si>
    <t>0,32*2*(1,5*2+0,42+1,0+0,16)*1,05</t>
  </si>
  <si>
    <t>;nadpraží a ostění dveře</t>
  </si>
  <si>
    <t>0,4*(1,04+2,1*2)*1,05</t>
  </si>
  <si>
    <t>0,32*(0,82+0,27*2+0,8+1,7*2)*1,05</t>
  </si>
  <si>
    <t>0,32*(1,57+1,74*2+0,8+1,7*2)*1,05</t>
  </si>
  <si>
    <t>622 31-956R.R00</t>
  </si>
  <si>
    <t xml:space="preserve">Zateplovací systém parapet, XPS tl. 20 mm </t>
  </si>
  <si>
    <t>0,32*(1,195+2,2*3+1,19+0,58+1,17*3)*1,05</t>
  </si>
  <si>
    <t>0,32*(0,6*2+0,6+1,0+0,63)*1,05</t>
  </si>
  <si>
    <t>622 30-0153.R00</t>
  </si>
  <si>
    <t xml:space="preserve">Montáž okapního profilu </t>
  </si>
  <si>
    <t>1,195+1,04+0,82+2,2*3+1,19+0,58+1,17*3</t>
  </si>
  <si>
    <t>0,8+0,6*2+1,57+0,8+0,6+1,0+0,63</t>
  </si>
  <si>
    <t>283-50126</t>
  </si>
  <si>
    <t xml:space="preserve">Profil okenní plastový s okapničkou </t>
  </si>
  <si>
    <t>21,54*1,05</t>
  </si>
  <si>
    <t>622 39-1121.R00</t>
  </si>
  <si>
    <t xml:space="preserve">Příplatek za hmoždinky STR U 6 ks/m2 </t>
  </si>
  <si>
    <t>622 40-1939.R00</t>
  </si>
  <si>
    <t xml:space="preserve">Příplatek za provedení styku 2 odstínů omítek </t>
  </si>
  <si>
    <t>(4,76+1,1+0,93+7,2)*2</t>
  </si>
  <si>
    <t>12,42*2+20,51*2+12,42*2</t>
  </si>
  <si>
    <t>94</t>
  </si>
  <si>
    <t>Lešení a stavební výtahy</t>
  </si>
  <si>
    <t>941 94-1031.R00</t>
  </si>
  <si>
    <t xml:space="preserve">Montáž lešení leh.řad.s podlahami,š.do 1 m, H 10 m </t>
  </si>
  <si>
    <t>(20,51+1+1)*6,3</t>
  </si>
  <si>
    <t>12,42*5,12</t>
  </si>
  <si>
    <t>(20,51+1+1)*5,7</t>
  </si>
  <si>
    <t>12,42*6,1</t>
  </si>
  <si>
    <t>941 94-1191.R00</t>
  </si>
  <si>
    <t xml:space="preserve">Příplatek za každý měsíc použití lešení k pol.1031 </t>
  </si>
  <si>
    <t>409,47*2</t>
  </si>
  <si>
    <t>941 94-1831.R00</t>
  </si>
  <si>
    <t xml:space="preserve">Demontáž lešení leh.řad.s podlahami,š.1 m, H 10 m </t>
  </si>
  <si>
    <t>944 94-4011.R00</t>
  </si>
  <si>
    <t xml:space="preserve">Montáž ochranné sítě z umělých vláken </t>
  </si>
  <si>
    <t>944 94-4031.R00</t>
  </si>
  <si>
    <t xml:space="preserve">Příplatek za každý měsíc použití sítí k pol. 4011 </t>
  </si>
  <si>
    <t>944 94-4081.R00</t>
  </si>
  <si>
    <t xml:space="preserve">Demontáž ochranné sítě z umělých vláken </t>
  </si>
  <si>
    <t>95</t>
  </si>
  <si>
    <t>Dokončovací kce na pozem.stav.</t>
  </si>
  <si>
    <t>952 90-1110.R00</t>
  </si>
  <si>
    <t xml:space="preserve">Čištění mytím vnějších ploch oken a dveří </t>
  </si>
  <si>
    <t>952 90-2110.R00</t>
  </si>
  <si>
    <t xml:space="preserve">Čištění zametáním v místnostech a chodbách </t>
  </si>
  <si>
    <t>;půdní a schodišťový prostor</t>
  </si>
  <si>
    <t>11,3*19,4+3,5*3,3</t>
  </si>
  <si>
    <t>97</t>
  </si>
  <si>
    <t>Prorážení otvorů</t>
  </si>
  <si>
    <t>976 07-1111.R00</t>
  </si>
  <si>
    <t xml:space="preserve">Vybourání kovových zábradlí a madel </t>
  </si>
  <si>
    <t>1,37+2,37+0,98</t>
  </si>
  <si>
    <t>978 03-6141.R00</t>
  </si>
  <si>
    <t xml:space="preserve">Otlučení omítek břízolitových v rozsahu 25 % </t>
  </si>
  <si>
    <t>979 01-1211.R00</t>
  </si>
  <si>
    <t xml:space="preserve">Svislá doprava suti a vybour. hmot za 2.NP nošením </t>
  </si>
  <si>
    <t>t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</si>
  <si>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</si>
  <si>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</si>
  <si>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</si>
  <si>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</si>
  <si>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13,55*8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</si>
  <si>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</si>
  <si>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</si>
  <si>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</si>
  <si>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</si>
  <si>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13,55*20</t>
  </si>
  <si>
    <t>979 99-0107.R00</t>
  </si>
  <si>
    <t xml:space="preserve">Poplatek za skládku suti </t>
  </si>
  <si>
    <t>99</t>
  </si>
  <si>
    <t>Staveništní přesun hmot</t>
  </si>
  <si>
    <t>999 28-1211.R00</t>
  </si>
  <si>
    <t xml:space="preserve">Přesun hmot, opravy vněj. plášťů výšky do 25 m </t>
  </si>
  <si>
    <t>712</t>
  </si>
  <si>
    <t>Živičné krytiny</t>
  </si>
  <si>
    <t>712 60-0831.RT3</t>
  </si>
  <si>
    <t>Odstranění živič.krytiny střech nad 30° 1vrstvé z ploch jednotlivě nad 20 m2</t>
  </si>
  <si>
    <t>;viz demontáž krytiny</t>
  </si>
  <si>
    <t>309,21</t>
  </si>
  <si>
    <t>712 21-1111.R00</t>
  </si>
  <si>
    <t>Podkladní izolační pás přibitím, přístřešky  nad vstupy</t>
  </si>
  <si>
    <t>2,25*1,1*2</t>
  </si>
  <si>
    <t>1,3*1,1*2</t>
  </si>
  <si>
    <t>R folie stříšky</t>
  </si>
  <si>
    <t>Fólie pojistná hydroizolační, přístřešky nad vstupy</t>
  </si>
  <si>
    <t>7,81*1,15</t>
  </si>
  <si>
    <t>998 71-2102.R00</t>
  </si>
  <si>
    <t xml:space="preserve">Přesun hmot pro povlakové krytiny, výšky do 12 m </t>
  </si>
  <si>
    <t>713</t>
  </si>
  <si>
    <t>Izolace tepelné</t>
  </si>
  <si>
    <t>713 11-1111.RT2</t>
  </si>
  <si>
    <t>Izolace tepelné stropů vrchem kladené volně 2 vrstvy - materiál ve specifikaci</t>
  </si>
  <si>
    <t>3,63*8,1+3,6*2,52+1,0*0,72</t>
  </si>
  <si>
    <t>16,3*11,84</t>
  </si>
  <si>
    <t>631-50834.A</t>
  </si>
  <si>
    <t xml:space="preserve">Plsť nekašírovaná skleněná tl. 120mm </t>
  </si>
  <si>
    <t>232,19*1,05</t>
  </si>
  <si>
    <t>631-50835.A</t>
  </si>
  <si>
    <t xml:space="preserve">Plsť nekašírovaná skleněná tl. 140mm </t>
  </si>
  <si>
    <t>713 19-1100.R00</t>
  </si>
  <si>
    <t xml:space="preserve">Položení izolační fólie </t>
  </si>
  <si>
    <t>673-52181.A</t>
  </si>
  <si>
    <t xml:space="preserve">Fólie hydroizolační difuzní vysoce paropropustná </t>
  </si>
  <si>
    <t>232,19*1,15</t>
  </si>
  <si>
    <t>998 71-3102.R00</t>
  </si>
  <si>
    <t xml:space="preserve">Přesun hmot pro izolace tepelné, výšky do 12 m </t>
  </si>
  <si>
    <t>721</t>
  </si>
  <si>
    <t>Vnitřní kanalizace</t>
  </si>
  <si>
    <t>R lapač stř.spl</t>
  </si>
  <si>
    <t>D+M Lapač střešních splavenin PP DN 120 zápachová klapka, koš na listí</t>
  </si>
  <si>
    <t>kus</t>
  </si>
  <si>
    <t>R větr.hlavice</t>
  </si>
  <si>
    <t xml:space="preserve">D+M Větrací hlavice DN 75 PP-HT </t>
  </si>
  <si>
    <t>998 72-1102.R00</t>
  </si>
  <si>
    <t xml:space="preserve">Přesun hmot pro vnitřní kanalizaci, výšky do 12 m </t>
  </si>
  <si>
    <t>762</t>
  </si>
  <si>
    <t>Konstrukce tesařské</t>
  </si>
  <si>
    <t>762 52-6130.R00</t>
  </si>
  <si>
    <t xml:space="preserve">Položení trámků pod podlahy rozteče do 100 cm </t>
  </si>
  <si>
    <t>;2x vrstva</t>
  </si>
  <si>
    <t>2*(3,63*8,1+3,6*2,52+1,0*0,72)</t>
  </si>
  <si>
    <t>605-12111</t>
  </si>
  <si>
    <t xml:space="preserve">Řezivo jehličnaté - hranoly - jak. I </t>
  </si>
  <si>
    <t>m3</t>
  </si>
  <si>
    <t>0,12*0,08*(3,63*10+8,1*5)*1,1</t>
  </si>
  <si>
    <t>0,12*0,08*(3,6*4+1,0*2+3,24*3+2,52*2)*1,1</t>
  </si>
  <si>
    <t>0,14*0,08*(3,63*10+8,1*5)*1,1</t>
  </si>
  <si>
    <t>0,14*0,08*(3,6*4+1,0*2+3,24*3+2,52*2)*1,1</t>
  </si>
  <si>
    <t>762 51-2245.R00</t>
  </si>
  <si>
    <t xml:space="preserve">Položení podlah z desek šroubováním </t>
  </si>
  <si>
    <t>607-25012</t>
  </si>
  <si>
    <t xml:space="preserve">Deska dřevoštěpková OSB 3 N tl. 15 mm </t>
  </si>
  <si>
    <t>78,39*1,08</t>
  </si>
  <si>
    <t>762 59-5000.R00</t>
  </si>
  <si>
    <t xml:space="preserve">Spojovací a ochranné prostředky k položení podlah </t>
  </si>
  <si>
    <t>2,47</t>
  </si>
  <si>
    <t>84,66*0,015</t>
  </si>
  <si>
    <t>762 91-1111.R00</t>
  </si>
  <si>
    <t xml:space="preserve">Impregnace řeziva máčením </t>
  </si>
  <si>
    <t>0,12*2*(3,63*10+8,1*5)</t>
  </si>
  <si>
    <t>0,08*2*(3,63*10+8,1*5)</t>
  </si>
  <si>
    <t>0,12*2*(3,6*4+1,0*2+3,24*3+2,52*2)</t>
  </si>
  <si>
    <t>0,08*2*(3,6*4+1,0*2+3,24*3+2,52*2)</t>
  </si>
  <si>
    <t>0,14*2*(3,63*10+8,1*5)</t>
  </si>
  <si>
    <t>0,14*2*(3,6*4+1,0*2+3,24*3+2,52*2)</t>
  </si>
  <si>
    <t>762 34-1220.R00</t>
  </si>
  <si>
    <t>Montáž bednění střech rovn. z desek šroubováním, přístřešky nad vstupy</t>
  </si>
  <si>
    <t>607-25016</t>
  </si>
  <si>
    <t>Deska dřevoštěpková OSB 3 N tl. 22 mm, přístřešky nad vstupy</t>
  </si>
  <si>
    <t>7,81*1,08</t>
  </si>
  <si>
    <t>762 39-5000.R00</t>
  </si>
  <si>
    <t xml:space="preserve">Spojovací a ochranné prostředky pro střechy </t>
  </si>
  <si>
    <t>8,43*0,022</t>
  </si>
  <si>
    <t>998 76-2102.R00</t>
  </si>
  <si>
    <t xml:space="preserve">Přesun hmot pro tesařské konstrukce, výšky do 12 m </t>
  </si>
  <si>
    <t>764</t>
  </si>
  <si>
    <t>Konstrukce klempířské</t>
  </si>
  <si>
    <t>764 45-4803.R00</t>
  </si>
  <si>
    <t xml:space="preserve">Demontáž odpadních trub kruhových,D 150 mm </t>
  </si>
  <si>
    <t>6,1+5,9+6,27+5,5</t>
  </si>
  <si>
    <t>764 35-2800.R00</t>
  </si>
  <si>
    <t xml:space="preserve">Demontáž žlabů půlkruh. rovných, rš 250 mm, do 30° </t>
  </si>
  <si>
    <t>21,5*2+13,5*2</t>
  </si>
  <si>
    <t>764 41-0850.R00</t>
  </si>
  <si>
    <t xml:space="preserve">Demontáž oplechování parapetů,rš od 100 do 330 mm </t>
  </si>
  <si>
    <t>0,63+1,0+2,2*3+0,58+0,6*2+0,6</t>
  </si>
  <si>
    <t>1,195+1,19+1,17*3</t>
  </si>
  <si>
    <t>764 31-1832.RT1</t>
  </si>
  <si>
    <t>Demontáž krytiny, tabule, nad 25 m2, do 45° z Pz plechu, vč.příslušenství</t>
  </si>
  <si>
    <t>(7,83*7,35+7,3*6,7)*2</t>
  </si>
  <si>
    <t>(6,55*7,35)*2</t>
  </si>
  <si>
    <t>764 90-830R.RT2</t>
  </si>
  <si>
    <t>0,8*1,05</t>
  </si>
  <si>
    <t>0,63*1,05</t>
  </si>
  <si>
    <t>15,98*1,05</t>
  </si>
  <si>
    <t>764 90-810R.RT2</t>
  </si>
  <si>
    <t>70*1,05</t>
  </si>
  <si>
    <t>764 90-8110.RT2</t>
  </si>
  <si>
    <t>25*1,05</t>
  </si>
  <si>
    <t>R střeš.krytina</t>
  </si>
  <si>
    <t>;viz demontáž původní krytiny</t>
  </si>
  <si>
    <t>309,21*1,15</t>
  </si>
  <si>
    <t>R sněh.zachytáv</t>
  </si>
  <si>
    <t xml:space="preserve">D+M Roštové sněhové zachytávače vč.kotvení </t>
  </si>
  <si>
    <t>(21,2*2+13,1*2+7,0)*1,05</t>
  </si>
  <si>
    <t>764 90-9401.R00</t>
  </si>
  <si>
    <t xml:space="preserve">D+M Izolační pojistná difusní folie </t>
  </si>
  <si>
    <t>R kryt.přístřeš</t>
  </si>
  <si>
    <t>Krytina plechová hladká z Ti Zn se stojat.drážkou, vč.oplechování, přístřešky nad vstupy</t>
  </si>
  <si>
    <t>(2,25*1,1*2)*1,15</t>
  </si>
  <si>
    <t>(1,3*1,1*2)*1,15</t>
  </si>
  <si>
    <t>998 76-4102.R00</t>
  </si>
  <si>
    <t xml:space="preserve">Přesun hmot pro klempířské konstr., výšky do 12 m </t>
  </si>
  <si>
    <t>765</t>
  </si>
  <si>
    <t>Krytiny tvrdé</t>
  </si>
  <si>
    <t>765 42-1811.R00</t>
  </si>
  <si>
    <t>Demontáž oblož. stěn eternit.šablonami, do suti</t>
  </si>
  <si>
    <t>20,19*4,81+12,1*4,81+0,2*(1,0*3)</t>
  </si>
  <si>
    <t>-(0,6*0,42+1,0*1,0)</t>
  </si>
  <si>
    <t>-(0,63*0,16)</t>
  </si>
  <si>
    <t>766</t>
  </si>
  <si>
    <t>Konstrukce truhlářské</t>
  </si>
  <si>
    <t>766 41-1822.R00</t>
  </si>
  <si>
    <t xml:space="preserve">Demontáž podkladových roštů obložení stěn </t>
  </si>
  <si>
    <t>767</t>
  </si>
  <si>
    <t>Konstrukce zámečnické</t>
  </si>
  <si>
    <t>R dem.žebříků</t>
  </si>
  <si>
    <t xml:space="preserve">Demontáž žebříků </t>
  </si>
  <si>
    <t xml:space="preserve">R dem.dvířek </t>
  </si>
  <si>
    <t xml:space="preserve">Demontáž dvířek elektro vč.rámu </t>
  </si>
  <si>
    <t>R dem.mřížek</t>
  </si>
  <si>
    <t>Demontáž krycí mřížky větracího otvoru, vč. vyčištění</t>
  </si>
  <si>
    <t>R dem. stříšek</t>
  </si>
  <si>
    <t xml:space="preserve">Demontáž stříšek nad vstupy 4 ks </t>
  </si>
  <si>
    <t>R prvky fasády</t>
  </si>
  <si>
    <t>Demontáž a zpětná montáž prvků na fasádě a střeše, na nové kotvy (konzol , držáků vlajek apod.)</t>
  </si>
  <si>
    <t>767 83-310R.R00</t>
  </si>
  <si>
    <t xml:space="preserve">Montáž žebříků do zdiva na nové kotvy zpětně </t>
  </si>
  <si>
    <t>6,2</t>
  </si>
  <si>
    <t>R zábradlí</t>
  </si>
  <si>
    <t>D+M Zábradlí tyčové v.1m, z žárov.pozink.plechu, vč. PÚ a kotvení, dl.4,7m</t>
  </si>
  <si>
    <t>OS1   el.skříň</t>
  </si>
  <si>
    <t>D+M Kovová dvířka elektro skříně vč.rámu, 470x640, vč.kotvení, uzávěru k uzamčení</t>
  </si>
  <si>
    <t>OS2   el.skříň</t>
  </si>
  <si>
    <t>D+M Kovová dvířka domov.skříně vč.rámu , 270x270,vč.kotvení,uzávěru k uzamčení</t>
  </si>
  <si>
    <t>OS3 plast.krytk</t>
  </si>
  <si>
    <t>D+M Plastová krytka prostupu 200x200, síťka proti hmyzu, vč.prodluž. části, utěsnění</t>
  </si>
  <si>
    <t>OS4 plast.krytk</t>
  </si>
  <si>
    <t>D+M Plastová krytka prostupu 400x400, síťka proti hmyzu, vč.prodluž.části, utěsnění</t>
  </si>
  <si>
    <t>R komín.lávka</t>
  </si>
  <si>
    <t xml:space="preserve">D+M Komínová lávka rovná dl.2,4m vč zábradlí </t>
  </si>
  <si>
    <t>R přístřešek</t>
  </si>
  <si>
    <t>D+M Kovové kce přístřešku půd.rozměr 2250x1000, z žárov.pozink.uzavř.profilů 50x50x5, kotvení ,PÚ</t>
  </si>
  <si>
    <t>D+M Kovové kce přístřešku půd.rozměr 1300x1000, z žárov.pozink.uzavř.profilů 50x50x5, kotvení, PÚ</t>
  </si>
  <si>
    <t>998 76-7102.R00</t>
  </si>
  <si>
    <t xml:space="preserve">Přesun hmot pro zámečnické konstr., výšky do 12 m </t>
  </si>
  <si>
    <t>783</t>
  </si>
  <si>
    <t>Nátěry</t>
  </si>
  <si>
    <t>783 95-001R.RAB</t>
  </si>
  <si>
    <t>Oprava nátěrů kovových konstrukcí syntet. opálení, odmaštění, 2x krycí + 1x email</t>
  </si>
  <si>
    <t>;žebřík</t>
  </si>
  <si>
    <t>0,5*6,2</t>
  </si>
  <si>
    <t>Mezisoučet</t>
  </si>
  <si>
    <t>;schodiště</t>
  </si>
  <si>
    <t>0,3*2,4*4+(0,1*2,4*2)*2</t>
  </si>
  <si>
    <t>(0,3*1,0*8)*2+(0,05*1,0*8)*2</t>
  </si>
  <si>
    <t>783 95-003R.RAB</t>
  </si>
  <si>
    <t>Oprava nátěrů truhlářských výrobků syntet. oškrábání, 2x krycí + 1x email + 1x tmelení</t>
  </si>
  <si>
    <t>;bednění</t>
  </si>
  <si>
    <t>0,4*21,2*2</t>
  </si>
  <si>
    <t>0,4*13,1*2</t>
  </si>
  <si>
    <t>784</t>
  </si>
  <si>
    <t>Malby</t>
  </si>
  <si>
    <t>784 19-5212.R00</t>
  </si>
  <si>
    <t xml:space="preserve">Malba tekutá , bílá, 2 x, zateplená vnitřní stěna </t>
  </si>
  <si>
    <t>784 19-1101.R00</t>
  </si>
  <si>
    <t xml:space="preserve">Penetrace podkladu univerzální 1x </t>
  </si>
  <si>
    <t>10,04</t>
  </si>
  <si>
    <t>M21</t>
  </si>
  <si>
    <t>Elektromontáže</t>
  </si>
  <si>
    <t>R elektro</t>
  </si>
  <si>
    <t>Demontáž a zpětná montáž elektroprvků na fasádě, světla, kabely apod.s vyvedením kabelů ,revize</t>
  </si>
  <si>
    <t>Nepředpokládané skutečnosti 2%</t>
  </si>
  <si>
    <t>Provozní vlivy 1%</t>
  </si>
  <si>
    <t>Zařízení staveniště 2%</t>
  </si>
  <si>
    <t>Rozpočet je nedílnou součástí PD, v případě nejasností či rozporu PD a rozpočtu kontaktovat rozpočtáře projekční společnosti.
Finance VRN - Nepředpokládané skutečnosti během realizace , budou čerpané po odsouhlášení projektantem a investorem.
Zateplení objektu bude provedeno Certifikovaným systémem tř.A , dle Cechu zateplování budov.
KZS v rozpočtu vč. všech doplňků - okapniček,podparapetních profilů, rohovníků, Apu lišt, ukončovacích profilů a kotvení.
Cena nové krytiny v rozpočtu je včetně všech detailů - ukončení u okapu, hřebene,prostupů větracích hlavic.</t>
  </si>
  <si>
    <t>ASA expert, a.s.</t>
  </si>
  <si>
    <t>Písečná 42, Jablunkov</t>
  </si>
  <si>
    <t>Obec Písečná</t>
  </si>
  <si>
    <t>Provazníková</t>
  </si>
  <si>
    <t>Tel.725318225</t>
  </si>
  <si>
    <t>D+M hromosvodu, vedení svisle cca 35 m a vodorovně cca 40 m, drát AlMgSi D 8 mm, úchyty,  revize</t>
  </si>
  <si>
    <t>D+M Oplechování parapetů, rš 300 mm , ostatní barvy, vč.koncovek</t>
  </si>
  <si>
    <t>D+M Oplechování parapetů, rš 450 mm, ostatní barvy,vč.koncovek</t>
  </si>
  <si>
    <t>D+M Oplechování parapetů, rš 500 mm , ostatní barvy, vč.koncovek</t>
  </si>
  <si>
    <t>D+M Kotlík žlabový kónický, v ostatních barvách</t>
  </si>
  <si>
    <t>D+M Žlab podokapní půlkruhový  R 190 mm,  v ostatních barvách</t>
  </si>
  <si>
    <t>D+M Odpadní trouby kruhové, D 120 mm, v ostatních barvách</t>
  </si>
  <si>
    <t>D+M Krytina z plechu Al., tl.0,7 mm, šířka svitku 650 mm, stojatá drážka, barevný odstín, vč.ukonč.okapů,hřebene, prostupů hlavic, falcování strojem</t>
  </si>
  <si>
    <t>R  hromosvod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</si>
</sst>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21" borderId="5" applyNumberFormat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20" borderId="14" xfId="0" applyNumberFormat="1" applyFont="1" applyFill="1" applyBorder="1" applyAlignment="1">
      <alignment/>
    </xf>
    <xf numFmtId="49" fontId="0" fillId="20" borderId="15" xfId="0" applyNumberForma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55" applyFont="1" applyBorder="1">
      <alignment/>
      <protection/>
    </xf>
    <xf numFmtId="0" fontId="0" fillId="0" borderId="49" xfId="55" applyBorder="1">
      <alignment/>
      <protection/>
    </xf>
    <xf numFmtId="0" fontId="0" fillId="0" borderId="49" xfId="55" applyBorder="1" applyAlignment="1">
      <alignment horizontal="right"/>
      <protection/>
    </xf>
    <xf numFmtId="0" fontId="0" fillId="0" borderId="49" xfId="5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55" applyFont="1" applyBorder="1">
      <alignment/>
      <protection/>
    </xf>
    <xf numFmtId="0" fontId="0" fillId="0" borderId="51" xfId="55" applyBorder="1">
      <alignment/>
      <protection/>
    </xf>
    <xf numFmtId="0" fontId="0" fillId="0" borderId="51" xfId="5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11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centerContinuous"/>
      <protection/>
    </xf>
    <xf numFmtId="0" fontId="12" fillId="0" borderId="0" xfId="55" applyFont="1" applyFill="1" applyAlignment="1">
      <alignment horizontal="right"/>
      <protection/>
    </xf>
    <xf numFmtId="0" fontId="4" fillId="0" borderId="49" xfId="55" applyFont="1" applyFill="1" applyBorder="1">
      <alignment/>
      <protection/>
    </xf>
    <xf numFmtId="0" fontId="0" fillId="0" borderId="49" xfId="55" applyFill="1" applyBorder="1">
      <alignment/>
      <protection/>
    </xf>
    <xf numFmtId="0" fontId="9" fillId="0" borderId="49" xfId="55" applyFont="1" applyFill="1" applyBorder="1" applyAlignment="1">
      <alignment horizontal="right"/>
      <protection/>
    </xf>
    <xf numFmtId="0" fontId="0" fillId="0" borderId="49" xfId="55" applyFill="1" applyBorder="1" applyAlignment="1">
      <alignment horizontal="left"/>
      <protection/>
    </xf>
    <xf numFmtId="0" fontId="0" fillId="0" borderId="50" xfId="55" applyFill="1" applyBorder="1">
      <alignment/>
      <protection/>
    </xf>
    <xf numFmtId="0" fontId="4" fillId="0" borderId="51" xfId="55" applyFont="1" applyFill="1" applyBorder="1">
      <alignment/>
      <protection/>
    </xf>
    <xf numFmtId="0" fontId="0" fillId="0" borderId="51" xfId="55" applyFill="1" applyBorder="1">
      <alignment/>
      <protection/>
    </xf>
    <xf numFmtId="0" fontId="9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ill="1" applyAlignment="1">
      <alignment horizontal="right"/>
      <protection/>
    </xf>
    <xf numFmtId="0" fontId="0" fillId="0" borderId="0" xfId="55" applyFill="1" applyAlignment="1">
      <alignment/>
      <protection/>
    </xf>
    <xf numFmtId="49" fontId="5" fillId="0" borderId="58" xfId="55" applyNumberFormat="1" applyFont="1" applyFill="1" applyBorder="1">
      <alignment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39" xfId="55" applyNumberFormat="1" applyFont="1" applyFill="1" applyBorder="1" applyAlignment="1">
      <alignment horizontal="center"/>
      <protection/>
    </xf>
    <xf numFmtId="0" fontId="5" fillId="0" borderId="5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49" fontId="6" fillId="0" borderId="61" xfId="55" applyNumberFormat="1" applyFont="1" applyFill="1" applyBorder="1" applyAlignment="1">
      <alignment horizontal="left"/>
      <protection/>
    </xf>
    <xf numFmtId="0" fontId="6" fillId="0" borderId="61" xfId="55" applyFont="1" applyFill="1" applyBorder="1">
      <alignment/>
      <protection/>
    </xf>
    <xf numFmtId="0" fontId="0" fillId="0" borderId="61" xfId="55" applyFill="1" applyBorder="1" applyAlignment="1">
      <alignment horizontal="center"/>
      <protection/>
    </xf>
    <xf numFmtId="0" fontId="0" fillId="0" borderId="61" xfId="55" applyNumberFormat="1" applyFill="1" applyBorder="1" applyAlignment="1">
      <alignment horizontal="right"/>
      <protection/>
    </xf>
    <xf numFmtId="0" fontId="0" fillId="0" borderId="61" xfId="55" applyNumberFormat="1" applyFill="1" applyBorder="1">
      <alignment/>
      <protection/>
    </xf>
    <xf numFmtId="0" fontId="0" fillId="0" borderId="0" xfId="55" applyNumberFormat="1">
      <alignment/>
      <protection/>
    </xf>
    <xf numFmtId="0" fontId="13" fillId="0" borderId="0" xfId="55" applyFont="1">
      <alignment/>
      <protection/>
    </xf>
    <xf numFmtId="0" fontId="0" fillId="0" borderId="61" xfId="55" applyFont="1" applyFill="1" applyBorder="1" applyAlignment="1">
      <alignment horizontal="center"/>
      <protection/>
    </xf>
    <xf numFmtId="49" fontId="8" fillId="0" borderId="61" xfId="55" applyNumberFormat="1" applyFont="1" applyFill="1" applyBorder="1" applyAlignment="1">
      <alignment horizontal="left"/>
      <protection/>
    </xf>
    <xf numFmtId="0" fontId="8" fillId="0" borderId="61" xfId="55" applyFont="1" applyFill="1" applyBorder="1" applyAlignment="1">
      <alignment wrapText="1"/>
      <protection/>
    </xf>
    <xf numFmtId="49" fontId="8" fillId="0" borderId="61" xfId="55" applyNumberFormat="1" applyFont="1" applyFill="1" applyBorder="1" applyAlignment="1">
      <alignment horizontal="center" shrinkToFit="1"/>
      <protection/>
    </xf>
    <xf numFmtId="4" fontId="8" fillId="0" borderId="61" xfId="55" applyNumberFormat="1" applyFont="1" applyFill="1" applyBorder="1" applyAlignment="1">
      <alignment horizontal="right"/>
      <protection/>
    </xf>
    <xf numFmtId="4" fontId="8" fillId="0" borderId="61" xfId="55" applyNumberFormat="1" applyFont="1" applyFill="1" applyBorder="1">
      <alignment/>
      <protection/>
    </xf>
    <xf numFmtId="0" fontId="9" fillId="0" borderId="61" xfId="55" applyFont="1" applyFill="1" applyBorder="1" applyAlignment="1">
      <alignment horizontal="center"/>
      <protection/>
    </xf>
    <xf numFmtId="49" fontId="9" fillId="0" borderId="61" xfId="55" applyNumberFormat="1" applyFont="1" applyFill="1" applyBorder="1" applyAlignment="1">
      <alignment horizontal="left"/>
      <protection/>
    </xf>
    <xf numFmtId="4" fontId="14" fillId="0" borderId="61" xfId="55" applyNumberFormat="1" applyFont="1" applyFill="1" applyBorder="1" applyAlignment="1">
      <alignment horizontal="right" wrapText="1"/>
      <protection/>
    </xf>
    <xf numFmtId="0" fontId="14" fillId="0" borderId="61" xfId="55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55" applyFont="1">
      <alignment/>
      <protection/>
    </xf>
    <xf numFmtId="0" fontId="0" fillId="0" borderId="62" xfId="55" applyFill="1" applyBorder="1" applyAlignment="1">
      <alignment horizontal="center"/>
      <protection/>
    </xf>
    <xf numFmtId="49" fontId="4" fillId="0" borderId="62" xfId="55" applyNumberFormat="1" applyFont="1" applyFill="1" applyBorder="1" applyAlignment="1">
      <alignment horizontal="left"/>
      <protection/>
    </xf>
    <xf numFmtId="0" fontId="4" fillId="0" borderId="62" xfId="55" applyFont="1" applyFill="1" applyBorder="1">
      <alignment/>
      <protection/>
    </xf>
    <xf numFmtId="4" fontId="0" fillId="0" borderId="62" xfId="55" applyNumberFormat="1" applyFill="1" applyBorder="1" applyAlignment="1">
      <alignment horizontal="right"/>
      <protection/>
    </xf>
    <xf numFmtId="4" fontId="6" fillId="0" borderId="62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15" fillId="0" borderId="0" xfId="55" applyFont="1" applyAlignment="1">
      <alignment/>
      <protection/>
    </xf>
    <xf numFmtId="0" fontId="0" fillId="0" borderId="0" xfId="55" applyAlignment="1">
      <alignment horizontal="right"/>
      <protection/>
    </xf>
    <xf numFmtId="0" fontId="16" fillId="0" borderId="0" xfId="55" applyFont="1" applyBorder="1">
      <alignment/>
      <protection/>
    </xf>
    <xf numFmtId="3" fontId="16" fillId="0" borderId="0" xfId="55" applyNumberFormat="1" applyFont="1" applyBorder="1" applyAlignment="1">
      <alignment horizontal="right"/>
      <protection/>
    </xf>
    <xf numFmtId="4" fontId="16" fillId="0" borderId="0" xfId="55" applyNumberFormat="1" applyFont="1" applyBorder="1">
      <alignment/>
      <protection/>
    </xf>
    <xf numFmtId="0" fontId="15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21" borderId="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55" applyFont="1" applyBorder="1" applyAlignment="1">
      <alignment horizontal="center"/>
      <protection/>
    </xf>
    <xf numFmtId="0" fontId="0" fillId="0" borderId="66" xfId="55" applyFont="1" applyBorder="1" applyAlignment="1">
      <alignment horizontal="center"/>
      <protection/>
    </xf>
    <xf numFmtId="0" fontId="0" fillId="0" borderId="67" xfId="55" applyFont="1" applyBorder="1" applyAlignment="1">
      <alignment horizontal="center"/>
      <protection/>
    </xf>
    <xf numFmtId="0" fontId="0" fillId="0" borderId="68" xfId="55" applyFont="1" applyBorder="1" applyAlignment="1">
      <alignment horizontal="center"/>
      <protection/>
    </xf>
    <xf numFmtId="0" fontId="0" fillId="0" borderId="51" xfId="55" applyFont="1" applyBorder="1" applyAlignment="1">
      <alignment horizontal="left"/>
      <protection/>
    </xf>
    <xf numFmtId="0" fontId="0" fillId="0" borderId="69" xfId="55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5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55" applyFont="1" applyAlignment="1">
      <alignment horizontal="center"/>
      <protection/>
    </xf>
    <xf numFmtId="0" fontId="0" fillId="0" borderId="65" xfId="55" applyFont="1" applyFill="1" applyBorder="1" applyAlignment="1">
      <alignment horizontal="center"/>
      <protection/>
    </xf>
    <xf numFmtId="0" fontId="0" fillId="0" borderId="66" xfId="55" applyFont="1" applyFill="1" applyBorder="1" applyAlignment="1">
      <alignment horizontal="center"/>
      <protection/>
    </xf>
    <xf numFmtId="49" fontId="0" fillId="0" borderId="67" xfId="55" applyNumberFormat="1" applyFont="1" applyFill="1" applyBorder="1" applyAlignment="1">
      <alignment horizontal="center"/>
      <protection/>
    </xf>
    <xf numFmtId="0" fontId="0" fillId="0" borderId="68" xfId="55" applyFont="1" applyFill="1" applyBorder="1" applyAlignment="1">
      <alignment horizontal="center"/>
      <protection/>
    </xf>
    <xf numFmtId="0" fontId="0" fillId="0" borderId="51" xfId="55" applyFill="1" applyBorder="1" applyAlignment="1">
      <alignment horizontal="center" shrinkToFit="1"/>
      <protection/>
    </xf>
    <xf numFmtId="0" fontId="0" fillId="0" borderId="69" xfId="55" applyFill="1" applyBorder="1" applyAlignment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69</v>
      </c>
      <c r="D4" s="10"/>
      <c r="E4" s="10"/>
      <c r="F4" s="18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85"/>
      <c r="D7" s="186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5" t="s">
        <v>417</v>
      </c>
      <c r="D8" s="186"/>
      <c r="E8" s="16" t="s">
        <v>11</v>
      </c>
      <c r="F8" s="15"/>
      <c r="G8" s="23">
        <f>IF(PocetMJ=0,,ROUND((F30+F32)/PocetMJ,1))</f>
        <v>0</v>
      </c>
    </row>
    <row r="9" spans="1:7" ht="12.75">
      <c r="A9" s="24"/>
      <c r="B9" s="25"/>
      <c r="C9" s="180" t="s">
        <v>416</v>
      </c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7" t="s">
        <v>415</v>
      </c>
      <c r="F11" s="188"/>
      <c r="G11" s="189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 t="str">
        <f>Rekapitulace!A33</f>
        <v>Nepředpokládané skutečnosti 2%</v>
      </c>
      <c r="E14" s="44"/>
      <c r="F14" s="45"/>
      <c r="G14" s="42">
        <f>Rekapitulace!I33</f>
        <v>0</v>
      </c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 t="str">
        <f>Rekapitulace!A34</f>
        <v>Provozní vlivy 1%</v>
      </c>
      <c r="E15" s="46"/>
      <c r="F15" s="47"/>
      <c r="G15" s="42">
        <f>Rekapitulace!I34</f>
        <v>0</v>
      </c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 t="str">
        <f>Rekapitulace!A35</f>
        <v>Zařízení staveniště 2%</v>
      </c>
      <c r="E16" s="46"/>
      <c r="F16" s="47"/>
      <c r="G16" s="42">
        <f>Rekapitulace!I35</f>
        <v>0</v>
      </c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82" t="s">
        <v>418</v>
      </c>
      <c r="C24" s="16" t="s">
        <v>34</v>
      </c>
      <c r="D24" s="15"/>
      <c r="E24" s="16" t="s">
        <v>34</v>
      </c>
      <c r="F24" s="15"/>
      <c r="G24" s="17"/>
    </row>
    <row r="25" spans="1:7" ht="12.75">
      <c r="A25" s="28"/>
      <c r="B25" s="183" t="s">
        <v>419</v>
      </c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6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7">
        <v>0</v>
      </c>
      <c r="D29" s="15" t="s">
        <v>39</v>
      </c>
      <c r="E29" s="16"/>
      <c r="F29" s="58">
        <v>0</v>
      </c>
      <c r="G29" s="17"/>
    </row>
    <row r="30" spans="1:7" ht="12.75">
      <c r="A30" s="13" t="s">
        <v>38</v>
      </c>
      <c r="B30" s="15"/>
      <c r="C30" s="57">
        <v>15</v>
      </c>
      <c r="D30" s="15" t="s">
        <v>39</v>
      </c>
      <c r="E30" s="16"/>
      <c r="F30" s="58">
        <v>0</v>
      </c>
      <c r="G30" s="17"/>
    </row>
    <row r="31" spans="1:7" ht="12.75">
      <c r="A31" s="13" t="s">
        <v>40</v>
      </c>
      <c r="B31" s="15"/>
      <c r="C31" s="57">
        <v>15</v>
      </c>
      <c r="D31" s="15" t="s">
        <v>39</v>
      </c>
      <c r="E31" s="16"/>
      <c r="F31" s="59">
        <f>ROUND(PRODUCT(F30,C31/100),0)</f>
        <v>0</v>
      </c>
      <c r="G31" s="27"/>
    </row>
    <row r="32" spans="1:7" ht="12.75">
      <c r="A32" s="13" t="s">
        <v>38</v>
      </c>
      <c r="B32" s="15"/>
      <c r="C32" s="57">
        <v>21</v>
      </c>
      <c r="D32" s="15" t="s">
        <v>39</v>
      </c>
      <c r="E32" s="16"/>
      <c r="F32" s="58">
        <v>0</v>
      </c>
      <c r="G32" s="17"/>
    </row>
    <row r="33" spans="1:7" ht="12.75">
      <c r="A33" s="13" t="s">
        <v>40</v>
      </c>
      <c r="B33" s="15"/>
      <c r="C33" s="57">
        <v>21</v>
      </c>
      <c r="D33" s="15" t="s">
        <v>39</v>
      </c>
      <c r="E33" s="16"/>
      <c r="F33" s="59">
        <f>ROUND(PRODUCT(F32,C33/100),0)</f>
        <v>0</v>
      </c>
      <c r="G33" s="27"/>
    </row>
    <row r="34" spans="1:7" s="65" customFormat="1" ht="19.5" customHeight="1" thickBot="1">
      <c r="A34" s="60" t="s">
        <v>41</v>
      </c>
      <c r="B34" s="61"/>
      <c r="C34" s="61"/>
      <c r="D34" s="61"/>
      <c r="E34" s="62"/>
      <c r="F34" s="63">
        <f>ROUND(SUM(F29:F33),0)</f>
        <v>0</v>
      </c>
      <c r="G34" s="64"/>
    </row>
    <row r="36" spans="1:8" ht="12.75">
      <c r="A36" s="66" t="s">
        <v>42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190" t="s">
        <v>414</v>
      </c>
      <c r="C37" s="190"/>
      <c r="D37" s="190"/>
      <c r="E37" s="190"/>
      <c r="F37" s="190"/>
      <c r="G37" s="190"/>
      <c r="H37" t="s">
        <v>4</v>
      </c>
    </row>
    <row r="38" spans="1:8" ht="12.75" customHeight="1">
      <c r="A38" s="67"/>
      <c r="B38" s="190"/>
      <c r="C38" s="190"/>
      <c r="D38" s="190"/>
      <c r="E38" s="190"/>
      <c r="F38" s="190"/>
      <c r="G38" s="190"/>
      <c r="H38" t="s">
        <v>4</v>
      </c>
    </row>
    <row r="39" spans="1:8" ht="12.75">
      <c r="A39" s="67"/>
      <c r="B39" s="190"/>
      <c r="C39" s="190"/>
      <c r="D39" s="190"/>
      <c r="E39" s="190"/>
      <c r="F39" s="190"/>
      <c r="G39" s="190"/>
      <c r="H39" t="s">
        <v>4</v>
      </c>
    </row>
    <row r="40" spans="1:8" ht="12.75">
      <c r="A40" s="67"/>
      <c r="B40" s="190"/>
      <c r="C40" s="190"/>
      <c r="D40" s="190"/>
      <c r="E40" s="190"/>
      <c r="F40" s="190"/>
      <c r="G40" s="190"/>
      <c r="H40" t="s">
        <v>4</v>
      </c>
    </row>
    <row r="41" spans="1:8" ht="12.75">
      <c r="A41" s="67"/>
      <c r="B41" s="190"/>
      <c r="C41" s="190"/>
      <c r="D41" s="190"/>
      <c r="E41" s="190"/>
      <c r="F41" s="190"/>
      <c r="G41" s="190"/>
      <c r="H41" t="s">
        <v>4</v>
      </c>
    </row>
    <row r="42" spans="1:8" ht="12.75">
      <c r="A42" s="67"/>
      <c r="B42" s="190"/>
      <c r="C42" s="190"/>
      <c r="D42" s="190"/>
      <c r="E42" s="190"/>
      <c r="F42" s="190"/>
      <c r="G42" s="190"/>
      <c r="H42" t="s">
        <v>4</v>
      </c>
    </row>
    <row r="43" spans="1:8" ht="12.75">
      <c r="A43" s="67"/>
      <c r="B43" s="190"/>
      <c r="C43" s="190"/>
      <c r="D43" s="190"/>
      <c r="E43" s="190"/>
      <c r="F43" s="190"/>
      <c r="G43" s="190"/>
      <c r="H43" t="s">
        <v>4</v>
      </c>
    </row>
    <row r="44" spans="1:8" ht="12.75">
      <c r="A44" s="67"/>
      <c r="B44" s="190"/>
      <c r="C44" s="190"/>
      <c r="D44" s="190"/>
      <c r="E44" s="190"/>
      <c r="F44" s="190"/>
      <c r="G44" s="190"/>
      <c r="H44" t="s">
        <v>4</v>
      </c>
    </row>
    <row r="45" spans="1:8" ht="3" customHeight="1">
      <c r="A45" s="67"/>
      <c r="B45" s="190"/>
      <c r="C45" s="190"/>
      <c r="D45" s="190"/>
      <c r="E45" s="190"/>
      <c r="F45" s="190"/>
      <c r="G45" s="190"/>
      <c r="H45" t="s">
        <v>4</v>
      </c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  <row r="55" spans="2:7" ht="12.75">
      <c r="B55" s="184"/>
      <c r="C55" s="184"/>
      <c r="D55" s="184"/>
      <c r="E55" s="184"/>
      <c r="F55" s="184"/>
      <c r="G55" s="184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1" t="s">
        <v>5</v>
      </c>
      <c r="B1" s="192"/>
      <c r="C1" s="68" t="str">
        <f>CONCATENATE(cislostavby," ",nazevstavby)</f>
        <v> Rekonstrukce Kulturního domu Písečná </v>
      </c>
      <c r="D1" s="69"/>
      <c r="E1" s="70"/>
      <c r="F1" s="69"/>
      <c r="G1" s="71"/>
      <c r="H1" s="72"/>
      <c r="I1" s="73"/>
    </row>
    <row r="2" spans="1:9" ht="13.5" thickBot="1">
      <c r="A2" s="193" t="s">
        <v>1</v>
      </c>
      <c r="B2" s="194"/>
      <c r="C2" s="74" t="str">
        <f>CONCATENATE(cisloobjektu," ",nazevobjektu)</f>
        <v> Zateplení fasády ,půdního prostoru a nová střecha</v>
      </c>
      <c r="D2" s="75"/>
      <c r="E2" s="76"/>
      <c r="F2" s="75"/>
      <c r="G2" s="195"/>
      <c r="H2" s="195"/>
      <c r="I2" s="196"/>
    </row>
    <row r="3" ht="13.5" thickTop="1">
      <c r="F3" s="11"/>
    </row>
    <row r="4" spans="1:9" ht="19.5" customHeight="1">
      <c r="A4" s="77" t="s">
        <v>43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44</v>
      </c>
      <c r="C6" s="80"/>
      <c r="D6" s="81"/>
      <c r="E6" s="82" t="s">
        <v>45</v>
      </c>
      <c r="F6" s="83" t="s">
        <v>46</v>
      </c>
      <c r="G6" s="83" t="s">
        <v>47</v>
      </c>
      <c r="H6" s="83" t="s">
        <v>48</v>
      </c>
      <c r="I6" s="84" t="s">
        <v>26</v>
      </c>
    </row>
    <row r="7" spans="1:9" s="11" customFormat="1" ht="12.75">
      <c r="A7" s="176" t="str">
        <f>Položky!B7</f>
        <v>1</v>
      </c>
      <c r="B7" s="85" t="str">
        <f>Položky!C7</f>
        <v>Zemní práce</v>
      </c>
      <c r="C7" s="86"/>
      <c r="D7" s="87"/>
      <c r="E7" s="177">
        <f>Položky!BA9</f>
        <v>0</v>
      </c>
      <c r="F7" s="178">
        <f>Položky!BB9</f>
        <v>0</v>
      </c>
      <c r="G7" s="178">
        <f>Položky!BC9</f>
        <v>0</v>
      </c>
      <c r="H7" s="178">
        <f>Položky!BD9</f>
        <v>0</v>
      </c>
      <c r="I7" s="179">
        <f>Položky!BE9</f>
        <v>0</v>
      </c>
    </row>
    <row r="8" spans="1:9" s="11" customFormat="1" ht="12.75">
      <c r="A8" s="176" t="str">
        <f>Položky!B10</f>
        <v>11</v>
      </c>
      <c r="B8" s="85" t="str">
        <f>Položky!C10</f>
        <v>Přípravné a přidružené práce</v>
      </c>
      <c r="C8" s="86"/>
      <c r="D8" s="87"/>
      <c r="E8" s="177">
        <f>Položky!BA12</f>
        <v>0</v>
      </c>
      <c r="F8" s="178">
        <f>Položky!BB12</f>
        <v>0</v>
      </c>
      <c r="G8" s="178">
        <f>Položky!BC12</f>
        <v>0</v>
      </c>
      <c r="H8" s="178">
        <f>Položky!BD12</f>
        <v>0</v>
      </c>
      <c r="I8" s="179">
        <f>Položky!BE12</f>
        <v>0</v>
      </c>
    </row>
    <row r="9" spans="1:9" s="11" customFormat="1" ht="12.75">
      <c r="A9" s="176" t="str">
        <f>Položky!B13</f>
        <v>3</v>
      </c>
      <c r="B9" s="85" t="str">
        <f>Položky!C13</f>
        <v>Svislé a kompletní konstrukce</v>
      </c>
      <c r="C9" s="86"/>
      <c r="D9" s="87"/>
      <c r="E9" s="177">
        <f>Položky!BA17</f>
        <v>0</v>
      </c>
      <c r="F9" s="178">
        <f>Položky!BB17</f>
        <v>0</v>
      </c>
      <c r="G9" s="178">
        <f>Položky!BC17</f>
        <v>0</v>
      </c>
      <c r="H9" s="178">
        <f>Položky!BD17</f>
        <v>0</v>
      </c>
      <c r="I9" s="179">
        <f>Položky!BE17</f>
        <v>0</v>
      </c>
    </row>
    <row r="10" spans="1:9" s="11" customFormat="1" ht="12.75">
      <c r="A10" s="176" t="str">
        <f>Položky!B18</f>
        <v>60</v>
      </c>
      <c r="B10" s="85" t="str">
        <f>Položky!C18</f>
        <v>Úpravy povrchů, omítky</v>
      </c>
      <c r="C10" s="86"/>
      <c r="D10" s="87"/>
      <c r="E10" s="177">
        <f>Položky!BA25</f>
        <v>0</v>
      </c>
      <c r="F10" s="178">
        <f>Položky!BB25</f>
        <v>0</v>
      </c>
      <c r="G10" s="178">
        <f>Položky!BC25</f>
        <v>0</v>
      </c>
      <c r="H10" s="178">
        <f>Položky!BD25</f>
        <v>0</v>
      </c>
      <c r="I10" s="179">
        <f>Položky!BE25</f>
        <v>0</v>
      </c>
    </row>
    <row r="11" spans="1:9" s="11" customFormat="1" ht="12.75">
      <c r="A11" s="176" t="str">
        <f>Položky!B26</f>
        <v>61</v>
      </c>
      <c r="B11" s="85" t="str">
        <f>Položky!C26</f>
        <v>Upravy povrchů vnitřní</v>
      </c>
      <c r="C11" s="86"/>
      <c r="D11" s="87"/>
      <c r="E11" s="177">
        <f>Položky!BA30</f>
        <v>0</v>
      </c>
      <c r="F11" s="178">
        <f>Položky!BB30</f>
        <v>0</v>
      </c>
      <c r="G11" s="178">
        <f>Položky!BC30</f>
        <v>0</v>
      </c>
      <c r="H11" s="178">
        <f>Položky!BD30</f>
        <v>0</v>
      </c>
      <c r="I11" s="179">
        <f>Položky!BE30</f>
        <v>0</v>
      </c>
    </row>
    <row r="12" spans="1:9" s="11" customFormat="1" ht="12.75">
      <c r="A12" s="176" t="str">
        <f>Položky!B31</f>
        <v>62</v>
      </c>
      <c r="B12" s="85" t="str">
        <f>Položky!C31</f>
        <v>Upravy povrchů vnější</v>
      </c>
      <c r="C12" s="86"/>
      <c r="D12" s="87"/>
      <c r="E12" s="177">
        <f>Položky!BA85</f>
        <v>0</v>
      </c>
      <c r="F12" s="178">
        <f>Položky!BB85</f>
        <v>0</v>
      </c>
      <c r="G12" s="178">
        <f>Položky!BC85</f>
        <v>0</v>
      </c>
      <c r="H12" s="178">
        <f>Položky!BD85</f>
        <v>0</v>
      </c>
      <c r="I12" s="179">
        <f>Položky!BE85</f>
        <v>0</v>
      </c>
    </row>
    <row r="13" spans="1:9" s="11" customFormat="1" ht="12.75">
      <c r="A13" s="176" t="str">
        <f>Položky!B86</f>
        <v>94</v>
      </c>
      <c r="B13" s="85" t="str">
        <f>Položky!C86</f>
        <v>Lešení a stavební výtahy</v>
      </c>
      <c r="C13" s="86"/>
      <c r="D13" s="87"/>
      <c r="E13" s="177">
        <f>Položky!BA98</f>
        <v>0</v>
      </c>
      <c r="F13" s="178">
        <f>Položky!BB98</f>
        <v>0</v>
      </c>
      <c r="G13" s="178">
        <f>Položky!BC98</f>
        <v>0</v>
      </c>
      <c r="H13" s="178">
        <f>Položky!BD98</f>
        <v>0</v>
      </c>
      <c r="I13" s="179">
        <f>Položky!BE98</f>
        <v>0</v>
      </c>
    </row>
    <row r="14" spans="1:9" s="11" customFormat="1" ht="12.75">
      <c r="A14" s="176" t="str">
        <f>Položky!B99</f>
        <v>95</v>
      </c>
      <c r="B14" s="85" t="str">
        <f>Položky!C99</f>
        <v>Dokončovací kce na pozem.stav.</v>
      </c>
      <c r="C14" s="86"/>
      <c r="D14" s="87"/>
      <c r="E14" s="177">
        <f>Položky!BA104</f>
        <v>0</v>
      </c>
      <c r="F14" s="178">
        <f>Položky!BB104</f>
        <v>0</v>
      </c>
      <c r="G14" s="178">
        <f>Položky!BC104</f>
        <v>0</v>
      </c>
      <c r="H14" s="178">
        <f>Položky!BD104</f>
        <v>0</v>
      </c>
      <c r="I14" s="179">
        <f>Položky!BE104</f>
        <v>0</v>
      </c>
    </row>
    <row r="15" spans="1:9" s="11" customFormat="1" ht="12.75">
      <c r="A15" s="176" t="str">
        <f>Položky!B105</f>
        <v>97</v>
      </c>
      <c r="B15" s="85" t="str">
        <f>Položky!C105</f>
        <v>Prorážení otvorů</v>
      </c>
      <c r="C15" s="86"/>
      <c r="D15" s="87"/>
      <c r="E15" s="177">
        <f>Položky!BA117</f>
        <v>0</v>
      </c>
      <c r="F15" s="178">
        <f>Položky!BB117</f>
        <v>0</v>
      </c>
      <c r="G15" s="178">
        <f>Položky!BC117</f>
        <v>0</v>
      </c>
      <c r="H15" s="178">
        <f>Položky!BD117</f>
        <v>0</v>
      </c>
      <c r="I15" s="179">
        <f>Položky!BE117</f>
        <v>0</v>
      </c>
    </row>
    <row r="16" spans="1:9" s="11" customFormat="1" ht="12.75">
      <c r="A16" s="176" t="str">
        <f>Položky!B118</f>
        <v>99</v>
      </c>
      <c r="B16" s="85" t="str">
        <f>Položky!C118</f>
        <v>Staveništní přesun hmot</v>
      </c>
      <c r="C16" s="86"/>
      <c r="D16" s="87"/>
      <c r="E16" s="177">
        <f>Položky!BA120</f>
        <v>0</v>
      </c>
      <c r="F16" s="178">
        <f>Položky!BB120</f>
        <v>0</v>
      </c>
      <c r="G16" s="178">
        <f>Položky!BC120</f>
        <v>0</v>
      </c>
      <c r="H16" s="178">
        <f>Položky!BD120</f>
        <v>0</v>
      </c>
      <c r="I16" s="179">
        <f>Položky!BE120</f>
        <v>0</v>
      </c>
    </row>
    <row r="17" spans="1:9" s="11" customFormat="1" ht="12.75">
      <c r="A17" s="176" t="str">
        <f>Položky!B121</f>
        <v>712</v>
      </c>
      <c r="B17" s="85" t="str">
        <f>Položky!C121</f>
        <v>Živičné krytiny</v>
      </c>
      <c r="C17" s="86"/>
      <c r="D17" s="87"/>
      <c r="E17" s="177">
        <f>Položky!BA131</f>
        <v>0</v>
      </c>
      <c r="F17" s="178">
        <f>Položky!BB131</f>
        <v>0</v>
      </c>
      <c r="G17" s="178">
        <f>Položky!BC131</f>
        <v>0</v>
      </c>
      <c r="H17" s="178">
        <f>Položky!BD131</f>
        <v>0</v>
      </c>
      <c r="I17" s="179">
        <f>Položky!BE131</f>
        <v>0</v>
      </c>
    </row>
    <row r="18" spans="1:9" s="11" customFormat="1" ht="12.75">
      <c r="A18" s="176" t="str">
        <f>Položky!B132</f>
        <v>713</v>
      </c>
      <c r="B18" s="85" t="str">
        <f>Položky!C132</f>
        <v>Izolace tepelné</v>
      </c>
      <c r="C18" s="86"/>
      <c r="D18" s="87"/>
      <c r="E18" s="177">
        <f>Položky!BA144</f>
        <v>0</v>
      </c>
      <c r="F18" s="178">
        <f>Položky!BB144</f>
        <v>0</v>
      </c>
      <c r="G18" s="178">
        <f>Položky!BC144</f>
        <v>0</v>
      </c>
      <c r="H18" s="178">
        <f>Položky!BD144</f>
        <v>0</v>
      </c>
      <c r="I18" s="179">
        <f>Položky!BE144</f>
        <v>0</v>
      </c>
    </row>
    <row r="19" spans="1:9" s="11" customFormat="1" ht="12.75">
      <c r="A19" s="176" t="str">
        <f>Položky!B145</f>
        <v>721</v>
      </c>
      <c r="B19" s="85" t="str">
        <f>Položky!C145</f>
        <v>Vnitřní kanalizace</v>
      </c>
      <c r="C19" s="86"/>
      <c r="D19" s="87"/>
      <c r="E19" s="177">
        <f>Položky!BA149</f>
        <v>0</v>
      </c>
      <c r="F19" s="178">
        <f>Položky!BB149</f>
        <v>0</v>
      </c>
      <c r="G19" s="178">
        <f>Položky!BC149</f>
        <v>0</v>
      </c>
      <c r="H19" s="178">
        <f>Položky!BD149</f>
        <v>0</v>
      </c>
      <c r="I19" s="179">
        <f>Položky!BE149</f>
        <v>0</v>
      </c>
    </row>
    <row r="20" spans="1:9" s="11" customFormat="1" ht="12.75">
      <c r="A20" s="176" t="str">
        <f>Položky!B150</f>
        <v>762</v>
      </c>
      <c r="B20" s="85" t="str">
        <f>Položky!C150</f>
        <v>Konstrukce tesařské</v>
      </c>
      <c r="C20" s="86"/>
      <c r="D20" s="87"/>
      <c r="E20" s="177">
        <f>Položky!BA184</f>
        <v>0</v>
      </c>
      <c r="F20" s="178">
        <f>Položky!BB184</f>
        <v>0</v>
      </c>
      <c r="G20" s="178">
        <f>Položky!BC184</f>
        <v>0</v>
      </c>
      <c r="H20" s="178">
        <f>Položky!BD184</f>
        <v>0</v>
      </c>
      <c r="I20" s="179">
        <f>Položky!BE184</f>
        <v>0</v>
      </c>
    </row>
    <row r="21" spans="1:9" s="11" customFormat="1" ht="12.75">
      <c r="A21" s="176" t="str">
        <f>Položky!B185</f>
        <v>764</v>
      </c>
      <c r="B21" s="85" t="str">
        <f>Položky!C185</f>
        <v>Konstrukce klempířské</v>
      </c>
      <c r="C21" s="86"/>
      <c r="D21" s="87"/>
      <c r="E21" s="177">
        <f>Položky!BA218</f>
        <v>0</v>
      </c>
      <c r="F21" s="178">
        <f>Položky!BB218</f>
        <v>0</v>
      </c>
      <c r="G21" s="178">
        <f>Položky!BC218</f>
        <v>0</v>
      </c>
      <c r="H21" s="178">
        <f>Položky!BD218</f>
        <v>0</v>
      </c>
      <c r="I21" s="179">
        <f>Položky!BE218</f>
        <v>0</v>
      </c>
    </row>
    <row r="22" spans="1:9" s="11" customFormat="1" ht="12.75">
      <c r="A22" s="176" t="str">
        <f>Položky!B219</f>
        <v>765</v>
      </c>
      <c r="B22" s="85" t="str">
        <f>Položky!C219</f>
        <v>Krytiny tvrdé</v>
      </c>
      <c r="C22" s="86"/>
      <c r="D22" s="87"/>
      <c r="E22" s="177">
        <f>Položky!BA224</f>
        <v>0</v>
      </c>
      <c r="F22" s="178">
        <f>Položky!BB224</f>
        <v>0</v>
      </c>
      <c r="G22" s="178">
        <f>Položky!BC224</f>
        <v>0</v>
      </c>
      <c r="H22" s="178">
        <f>Položky!BD224</f>
        <v>0</v>
      </c>
      <c r="I22" s="179">
        <f>Položky!BE224</f>
        <v>0</v>
      </c>
    </row>
    <row r="23" spans="1:9" s="11" customFormat="1" ht="12.75">
      <c r="A23" s="176" t="str">
        <f>Položky!B225</f>
        <v>766</v>
      </c>
      <c r="B23" s="85" t="str">
        <f>Položky!C225</f>
        <v>Konstrukce truhlářské</v>
      </c>
      <c r="C23" s="86"/>
      <c r="D23" s="87"/>
      <c r="E23" s="177">
        <f>Položky!BA227</f>
        <v>0</v>
      </c>
      <c r="F23" s="178">
        <f>Položky!BB227</f>
        <v>0</v>
      </c>
      <c r="G23" s="178">
        <f>Položky!BC227</f>
        <v>0</v>
      </c>
      <c r="H23" s="178">
        <f>Položky!BD227</f>
        <v>0</v>
      </c>
      <c r="I23" s="179">
        <f>Položky!BE227</f>
        <v>0</v>
      </c>
    </row>
    <row r="24" spans="1:9" s="11" customFormat="1" ht="12.75">
      <c r="A24" s="176" t="str">
        <f>Položky!B228</f>
        <v>767</v>
      </c>
      <c r="B24" s="85" t="str">
        <f>Položky!C228</f>
        <v>Konstrukce zámečnické</v>
      </c>
      <c r="C24" s="86"/>
      <c r="D24" s="87"/>
      <c r="E24" s="177">
        <f>Položky!BA245</f>
        <v>0</v>
      </c>
      <c r="F24" s="178">
        <f>Položky!BB245</f>
        <v>0</v>
      </c>
      <c r="G24" s="178">
        <f>Položky!BC245</f>
        <v>0</v>
      </c>
      <c r="H24" s="178">
        <f>Položky!BD245</f>
        <v>0</v>
      </c>
      <c r="I24" s="179">
        <f>Položky!BE245</f>
        <v>0</v>
      </c>
    </row>
    <row r="25" spans="1:9" s="11" customFormat="1" ht="12.75">
      <c r="A25" s="176" t="str">
        <f>Položky!B246</f>
        <v>783</v>
      </c>
      <c r="B25" s="85" t="str">
        <f>Položky!C246</f>
        <v>Nátěry</v>
      </c>
      <c r="C25" s="86"/>
      <c r="D25" s="87"/>
      <c r="E25" s="177">
        <f>Položky!BA259</f>
        <v>0</v>
      </c>
      <c r="F25" s="178">
        <f>Položky!BB259</f>
        <v>0</v>
      </c>
      <c r="G25" s="178">
        <f>Položky!BC259</f>
        <v>0</v>
      </c>
      <c r="H25" s="178">
        <f>Položky!BD259</f>
        <v>0</v>
      </c>
      <c r="I25" s="179">
        <f>Položky!BE259</f>
        <v>0</v>
      </c>
    </row>
    <row r="26" spans="1:9" s="11" customFormat="1" ht="12.75">
      <c r="A26" s="176" t="str">
        <f>Položky!B260</f>
        <v>784</v>
      </c>
      <c r="B26" s="85" t="str">
        <f>Položky!C260</f>
        <v>Malby</v>
      </c>
      <c r="C26" s="86"/>
      <c r="D26" s="87"/>
      <c r="E26" s="177">
        <f>Položky!BA264</f>
        <v>0</v>
      </c>
      <c r="F26" s="178">
        <f>Položky!BB264</f>
        <v>0</v>
      </c>
      <c r="G26" s="178">
        <f>Položky!BC264</f>
        <v>0</v>
      </c>
      <c r="H26" s="178">
        <f>Položky!BD264</f>
        <v>0</v>
      </c>
      <c r="I26" s="179">
        <f>Položky!BE264</f>
        <v>0</v>
      </c>
    </row>
    <row r="27" spans="1:9" s="11" customFormat="1" ht="13.5" thickBot="1">
      <c r="A27" s="176" t="str">
        <f>Položky!B265</f>
        <v>M21</v>
      </c>
      <c r="B27" s="85" t="str">
        <f>Položky!C265</f>
        <v>Elektromontáže</v>
      </c>
      <c r="C27" s="86"/>
      <c r="D27" s="87"/>
      <c r="E27" s="177">
        <f>Položky!BA268</f>
        <v>0</v>
      </c>
      <c r="F27" s="178">
        <f>Položky!BB268</f>
        <v>0</v>
      </c>
      <c r="G27" s="178">
        <f>Položky!BC268</f>
        <v>0</v>
      </c>
      <c r="H27" s="178">
        <f>Položky!BD268</f>
        <v>0</v>
      </c>
      <c r="I27" s="179">
        <f>Položky!BE268</f>
        <v>0</v>
      </c>
    </row>
    <row r="28" spans="1:9" s="93" customFormat="1" ht="13.5" thickBot="1">
      <c r="A28" s="88"/>
      <c r="B28" s="80" t="s">
        <v>49</v>
      </c>
      <c r="C28" s="80"/>
      <c r="D28" s="89"/>
      <c r="E28" s="90">
        <f>SUM(E7:E27)</f>
        <v>0</v>
      </c>
      <c r="F28" s="91">
        <f>SUM(F7:F27)</f>
        <v>0</v>
      </c>
      <c r="G28" s="91">
        <f>SUM(G7:G27)</f>
        <v>0</v>
      </c>
      <c r="H28" s="91">
        <f>SUM(H7:H27)</f>
        <v>0</v>
      </c>
      <c r="I28" s="92">
        <f>SUM(I7:I27)</f>
        <v>0</v>
      </c>
    </row>
    <row r="29" spans="1:9" ht="12.75">
      <c r="A29" s="86"/>
      <c r="B29" s="86"/>
      <c r="C29" s="86"/>
      <c r="D29" s="86"/>
      <c r="E29" s="86"/>
      <c r="F29" s="86"/>
      <c r="G29" s="86"/>
      <c r="H29" s="86"/>
      <c r="I29" s="86"/>
    </row>
    <row r="30" spans="1:57" ht="19.5" customHeight="1">
      <c r="A30" s="94" t="s">
        <v>50</v>
      </c>
      <c r="B30" s="94"/>
      <c r="C30" s="94"/>
      <c r="D30" s="94"/>
      <c r="E30" s="94"/>
      <c r="F30" s="94"/>
      <c r="G30" s="95"/>
      <c r="H30" s="94"/>
      <c r="I30" s="94"/>
      <c r="BA30" s="30"/>
      <c r="BB30" s="30"/>
      <c r="BC30" s="30"/>
      <c r="BD30" s="30"/>
      <c r="BE30" s="30"/>
    </row>
    <row r="31" spans="1:9" ht="13.5" thickBot="1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2.75">
      <c r="A32" s="97" t="s">
        <v>51</v>
      </c>
      <c r="B32" s="98"/>
      <c r="C32" s="98"/>
      <c r="D32" s="99"/>
      <c r="E32" s="100" t="s">
        <v>52</v>
      </c>
      <c r="F32" s="101" t="s">
        <v>53</v>
      </c>
      <c r="G32" s="102" t="s">
        <v>54</v>
      </c>
      <c r="H32" s="103"/>
      <c r="I32" s="104" t="s">
        <v>52</v>
      </c>
    </row>
    <row r="33" spans="1:53" ht="12.75">
      <c r="A33" s="105" t="s">
        <v>411</v>
      </c>
      <c r="B33" s="106"/>
      <c r="C33" s="106"/>
      <c r="D33" s="107"/>
      <c r="E33" s="108"/>
      <c r="F33" s="109">
        <v>0</v>
      </c>
      <c r="G33" s="110">
        <f>CHOOSE(BA33+1,HSV+PSV,HSV+PSV+Mont,HSV+PSV+Dodavka+Mont,HSV,PSV,Mont,Dodavka,Mont+Dodavka,0)</f>
        <v>0</v>
      </c>
      <c r="H33" s="111"/>
      <c r="I33" s="112">
        <f>E33+F33*G33/100</f>
        <v>0</v>
      </c>
      <c r="BA33">
        <v>0</v>
      </c>
    </row>
    <row r="34" spans="1:53" ht="12.75">
      <c r="A34" s="105" t="s">
        <v>412</v>
      </c>
      <c r="B34" s="106"/>
      <c r="C34" s="106"/>
      <c r="D34" s="107"/>
      <c r="E34" s="108"/>
      <c r="F34" s="109">
        <v>0</v>
      </c>
      <c r="G34" s="110">
        <f>CHOOSE(BA34+1,HSV+PSV,HSV+PSV+Mont,HSV+PSV+Dodavka+Mont,HSV,PSV,Mont,Dodavka,Mont+Dodavka,0)</f>
        <v>0</v>
      </c>
      <c r="H34" s="111"/>
      <c r="I34" s="112">
        <f>E34+F34*G34/100</f>
        <v>0</v>
      </c>
      <c r="BA34">
        <v>0</v>
      </c>
    </row>
    <row r="35" spans="1:53" ht="12.75">
      <c r="A35" s="105" t="s">
        <v>413</v>
      </c>
      <c r="B35" s="106"/>
      <c r="C35" s="106"/>
      <c r="D35" s="107"/>
      <c r="E35" s="108"/>
      <c r="F35" s="109">
        <v>0</v>
      </c>
      <c r="G35" s="110">
        <f>CHOOSE(BA35+1,HSV+PSV,HSV+PSV+Mont,HSV+PSV+Dodavka+Mont,HSV,PSV,Mont,Dodavka,Mont+Dodavka,0)</f>
        <v>0</v>
      </c>
      <c r="H35" s="111"/>
      <c r="I35" s="112">
        <f>E35+F35*G35/100</f>
        <v>0</v>
      </c>
      <c r="BA35">
        <v>0</v>
      </c>
    </row>
    <row r="36" spans="1:9" ht="13.5" thickBot="1">
      <c r="A36" s="113"/>
      <c r="B36" s="114" t="s">
        <v>55</v>
      </c>
      <c r="C36" s="115"/>
      <c r="D36" s="116"/>
      <c r="E36" s="117"/>
      <c r="F36" s="118"/>
      <c r="G36" s="118"/>
      <c r="H36" s="197">
        <f>SUM(I33:I35)</f>
        <v>0</v>
      </c>
      <c r="I36" s="198"/>
    </row>
    <row r="37" spans="1:9" ht="12.75">
      <c r="A37" s="96"/>
      <c r="B37" s="96"/>
      <c r="C37" s="96"/>
      <c r="D37" s="96"/>
      <c r="E37" s="96"/>
      <c r="F37" s="96"/>
      <c r="G37" s="96"/>
      <c r="H37" s="96"/>
      <c r="I37" s="96"/>
    </row>
    <row r="38" spans="2:9" ht="12.75">
      <c r="B38" s="93"/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  <row r="82" spans="6:9" ht="12.75">
      <c r="F82" s="119"/>
      <c r="G82" s="120"/>
      <c r="H82" s="120"/>
      <c r="I82" s="121"/>
    </row>
    <row r="83" spans="6:9" ht="12.75">
      <c r="F83" s="119"/>
      <c r="G83" s="120"/>
      <c r="H83" s="120"/>
      <c r="I83" s="121"/>
    </row>
    <row r="84" spans="6:9" ht="12.75">
      <c r="F84" s="119"/>
      <c r="G84" s="120"/>
      <c r="H84" s="120"/>
      <c r="I84" s="121"/>
    </row>
    <row r="85" spans="6:9" ht="12.75">
      <c r="F85" s="119"/>
      <c r="G85" s="120"/>
      <c r="H85" s="120"/>
      <c r="I85" s="121"/>
    </row>
    <row r="86" spans="6:9" ht="12.75">
      <c r="F86" s="119"/>
      <c r="G86" s="120"/>
      <c r="H86" s="120"/>
      <c r="I86" s="121"/>
    </row>
    <row r="87" spans="6:9" ht="12.75">
      <c r="F87" s="119"/>
      <c r="G87" s="120"/>
      <c r="H87" s="120"/>
      <c r="I87" s="121"/>
    </row>
  </sheetData>
  <sheetProtection/>
  <mergeCells count="4">
    <mergeCell ref="A1:B1"/>
    <mergeCell ref="A2:B2"/>
    <mergeCell ref="G2:I2"/>
    <mergeCell ref="H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41"/>
  <sheetViews>
    <sheetView showGridLines="0" showZeros="0" tabSelected="1" zoomScalePageLayoutView="0" workbookViewId="0" topLeftCell="A253">
      <selection activeCell="B266" sqref="B266"/>
    </sheetView>
  </sheetViews>
  <sheetFormatPr defaultColWidth="9.00390625" defaultRowHeight="12.75"/>
  <cols>
    <col min="1" max="1" width="3.875" style="122" customWidth="1"/>
    <col min="2" max="2" width="12.00390625" style="122" customWidth="1"/>
    <col min="3" max="3" width="40.375" style="122" customWidth="1"/>
    <col min="4" max="4" width="5.625" style="122" customWidth="1"/>
    <col min="5" max="5" width="8.625" style="170" customWidth="1"/>
    <col min="6" max="6" width="9.875" style="122" customWidth="1"/>
    <col min="7" max="7" width="13.875" style="122" customWidth="1"/>
    <col min="8" max="16384" width="9.125" style="122" customWidth="1"/>
  </cols>
  <sheetData>
    <row r="1" spans="1:7" ht="15.75">
      <c r="A1" s="201" t="s">
        <v>56</v>
      </c>
      <c r="B1" s="201"/>
      <c r="C1" s="201"/>
      <c r="D1" s="201"/>
      <c r="E1" s="201"/>
      <c r="F1" s="201"/>
      <c r="G1" s="201"/>
    </row>
    <row r="2" spans="1:7" ht="13.5" thickBot="1">
      <c r="A2" s="123"/>
      <c r="B2" s="124"/>
      <c r="C2" s="125"/>
      <c r="D2" s="125"/>
      <c r="E2" s="126"/>
      <c r="F2" s="125"/>
      <c r="G2" s="125"/>
    </row>
    <row r="3" spans="1:7" ht="13.5" thickTop="1">
      <c r="A3" s="202" t="s">
        <v>5</v>
      </c>
      <c r="B3" s="203"/>
      <c r="C3" s="127" t="str">
        <f>CONCATENATE(cislostavby," ",nazevstavby)</f>
        <v> Rekonstrukce Kulturního domu Písečná </v>
      </c>
      <c r="D3" s="128"/>
      <c r="E3" s="129"/>
      <c r="F3" s="130">
        <f>Rekapitulace!H1</f>
        <v>0</v>
      </c>
      <c r="G3" s="131"/>
    </row>
    <row r="4" spans="1:7" ht="13.5" thickBot="1">
      <c r="A4" s="204" t="s">
        <v>1</v>
      </c>
      <c r="B4" s="205"/>
      <c r="C4" s="132" t="str">
        <f>CONCATENATE(cisloobjektu," ",nazevobjektu)</f>
        <v> Zateplení fasády ,půdního prostoru a nová střecha</v>
      </c>
      <c r="D4" s="133"/>
      <c r="E4" s="206"/>
      <c r="F4" s="206"/>
      <c r="G4" s="207"/>
    </row>
    <row r="5" spans="1:7" ht="13.5" thickTop="1">
      <c r="A5" s="134"/>
      <c r="B5" s="135"/>
      <c r="C5" s="135"/>
      <c r="D5" s="123"/>
      <c r="E5" s="136"/>
      <c r="F5" s="123"/>
      <c r="G5" s="137"/>
    </row>
    <row r="6" spans="1:7" ht="12.75">
      <c r="A6" s="138" t="s">
        <v>57</v>
      </c>
      <c r="B6" s="139" t="s">
        <v>58</v>
      </c>
      <c r="C6" s="139" t="s">
        <v>59</v>
      </c>
      <c r="D6" s="139" t="s">
        <v>60</v>
      </c>
      <c r="E6" s="140" t="s">
        <v>61</v>
      </c>
      <c r="F6" s="139" t="s">
        <v>62</v>
      </c>
      <c r="G6" s="141" t="s">
        <v>63</v>
      </c>
    </row>
    <row r="7" spans="1:15" ht="12.75">
      <c r="A7" s="142" t="s">
        <v>64</v>
      </c>
      <c r="B7" s="143" t="s">
        <v>65</v>
      </c>
      <c r="C7" s="144" t="s">
        <v>66</v>
      </c>
      <c r="D7" s="145"/>
      <c r="E7" s="146"/>
      <c r="F7" s="146"/>
      <c r="G7" s="147"/>
      <c r="H7" s="148"/>
      <c r="I7" s="148"/>
      <c r="O7" s="149">
        <v>1</v>
      </c>
    </row>
    <row r="8" spans="1:104" ht="22.5">
      <c r="A8" s="150">
        <v>1</v>
      </c>
      <c r="B8" s="151" t="s">
        <v>70</v>
      </c>
      <c r="C8" s="152" t="s">
        <v>71</v>
      </c>
      <c r="D8" s="153" t="s">
        <v>72</v>
      </c>
      <c r="E8" s="154">
        <v>150</v>
      </c>
      <c r="F8" s="154">
        <v>0</v>
      </c>
      <c r="G8" s="155">
        <f>E8*F8</f>
        <v>0</v>
      </c>
      <c r="O8" s="149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3E-05</v>
      </c>
    </row>
    <row r="9" spans="1:57" ht="12.75">
      <c r="A9" s="162"/>
      <c r="B9" s="163" t="s">
        <v>67</v>
      </c>
      <c r="C9" s="164" t="str">
        <f>CONCATENATE(B7," ",C7)</f>
        <v>1 Zemní práce</v>
      </c>
      <c r="D9" s="162"/>
      <c r="E9" s="165"/>
      <c r="F9" s="165"/>
      <c r="G9" s="166">
        <f>SUM(G7:G8)</f>
        <v>0</v>
      </c>
      <c r="O9" s="149">
        <v>4</v>
      </c>
      <c r="BA9" s="167">
        <f>SUM(BA7:BA8)</f>
        <v>0</v>
      </c>
      <c r="BB9" s="167">
        <f>SUM(BB7:BB8)</f>
        <v>0</v>
      </c>
      <c r="BC9" s="167">
        <f>SUM(BC7:BC8)</f>
        <v>0</v>
      </c>
      <c r="BD9" s="167">
        <f>SUM(BD7:BD8)</f>
        <v>0</v>
      </c>
      <c r="BE9" s="167">
        <f>SUM(BE7:BE8)</f>
        <v>0</v>
      </c>
    </row>
    <row r="10" spans="1:15" ht="12.75">
      <c r="A10" s="142" t="s">
        <v>64</v>
      </c>
      <c r="B10" s="143" t="s">
        <v>73</v>
      </c>
      <c r="C10" s="144" t="s">
        <v>74</v>
      </c>
      <c r="D10" s="145"/>
      <c r="E10" s="146"/>
      <c r="F10" s="146"/>
      <c r="G10" s="147"/>
      <c r="H10" s="148"/>
      <c r="I10" s="148"/>
      <c r="O10" s="149">
        <v>1</v>
      </c>
    </row>
    <row r="11" spans="1:104" ht="22.5">
      <c r="A11" s="150">
        <v>2</v>
      </c>
      <c r="B11" s="151" t="s">
        <v>75</v>
      </c>
      <c r="C11" s="152" t="s">
        <v>76</v>
      </c>
      <c r="D11" s="153" t="s">
        <v>77</v>
      </c>
      <c r="E11" s="154">
        <v>1</v>
      </c>
      <c r="F11" s="154">
        <v>0</v>
      </c>
      <c r="G11" s="155">
        <f>E11*F11</f>
        <v>0</v>
      </c>
      <c r="O11" s="149">
        <v>2</v>
      </c>
      <c r="AA11" s="122">
        <v>12</v>
      </c>
      <c r="AB11" s="122">
        <v>0</v>
      </c>
      <c r="AC11" s="122">
        <v>2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  <c r="CZ11" s="122">
        <v>0</v>
      </c>
    </row>
    <row r="12" spans="1:57" ht="12.75">
      <c r="A12" s="162"/>
      <c r="B12" s="163" t="s">
        <v>67</v>
      </c>
      <c r="C12" s="164" t="str">
        <f>CONCATENATE(B10," ",C10)</f>
        <v>11 Přípravné a přidružené práce</v>
      </c>
      <c r="D12" s="162"/>
      <c r="E12" s="165"/>
      <c r="F12" s="165"/>
      <c r="G12" s="166">
        <f>SUM(G10:G11)</f>
        <v>0</v>
      </c>
      <c r="O12" s="149">
        <v>4</v>
      </c>
      <c r="BA12" s="167">
        <f>SUM(BA10:BA11)</f>
        <v>0</v>
      </c>
      <c r="BB12" s="167">
        <f>SUM(BB10:BB11)</f>
        <v>0</v>
      </c>
      <c r="BC12" s="167">
        <f>SUM(BC10:BC11)</f>
        <v>0</v>
      </c>
      <c r="BD12" s="167">
        <f>SUM(BD10:BD11)</f>
        <v>0</v>
      </c>
      <c r="BE12" s="167">
        <f>SUM(BE10:BE11)</f>
        <v>0</v>
      </c>
    </row>
    <row r="13" spans="1:15" ht="12.75">
      <c r="A13" s="142" t="s">
        <v>64</v>
      </c>
      <c r="B13" s="143" t="s">
        <v>78</v>
      </c>
      <c r="C13" s="144" t="s">
        <v>79</v>
      </c>
      <c r="D13" s="145"/>
      <c r="E13" s="146"/>
      <c r="F13" s="146"/>
      <c r="G13" s="147"/>
      <c r="H13" s="148"/>
      <c r="I13" s="148"/>
      <c r="O13" s="149">
        <v>1</v>
      </c>
    </row>
    <row r="14" spans="1:104" ht="22.5">
      <c r="A14" s="150">
        <v>3</v>
      </c>
      <c r="B14" s="151" t="s">
        <v>80</v>
      </c>
      <c r="C14" s="152" t="s">
        <v>81</v>
      </c>
      <c r="D14" s="153" t="s">
        <v>72</v>
      </c>
      <c r="E14" s="154">
        <v>5.2816</v>
      </c>
      <c r="F14" s="154">
        <v>0</v>
      </c>
      <c r="G14" s="155">
        <f>E14*F14</f>
        <v>0</v>
      </c>
      <c r="O14" s="149">
        <v>2</v>
      </c>
      <c r="AA14" s="122">
        <v>12</v>
      </c>
      <c r="AB14" s="122">
        <v>0</v>
      </c>
      <c r="AC14" s="122">
        <v>3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  <c r="CZ14" s="122">
        <v>0.03767</v>
      </c>
    </row>
    <row r="15" spans="1:15" ht="12.75">
      <c r="A15" s="156"/>
      <c r="B15" s="157"/>
      <c r="C15" s="199" t="s">
        <v>82</v>
      </c>
      <c r="D15" s="200"/>
      <c r="E15" s="158">
        <v>4.184</v>
      </c>
      <c r="F15" s="159"/>
      <c r="G15" s="160"/>
      <c r="M15" s="161" t="s">
        <v>82</v>
      </c>
      <c r="O15" s="149"/>
    </row>
    <row r="16" spans="1:15" ht="12.75">
      <c r="A16" s="156"/>
      <c r="B16" s="157"/>
      <c r="C16" s="199" t="s">
        <v>83</v>
      </c>
      <c r="D16" s="200"/>
      <c r="E16" s="158">
        <v>1.0976</v>
      </c>
      <c r="F16" s="159"/>
      <c r="G16" s="160"/>
      <c r="M16" s="161" t="s">
        <v>83</v>
      </c>
      <c r="O16" s="149"/>
    </row>
    <row r="17" spans="1:57" ht="12.75">
      <c r="A17" s="162"/>
      <c r="B17" s="163" t="s">
        <v>67</v>
      </c>
      <c r="C17" s="164" t="str">
        <f>CONCATENATE(B13," ",C13)</f>
        <v>3 Svislé a kompletní konstrukce</v>
      </c>
      <c r="D17" s="162"/>
      <c r="E17" s="165"/>
      <c r="F17" s="165"/>
      <c r="G17" s="166">
        <f>SUM(G13:G16)</f>
        <v>0</v>
      </c>
      <c r="O17" s="149">
        <v>4</v>
      </c>
      <c r="BA17" s="167">
        <f>SUM(BA13:BA16)</f>
        <v>0</v>
      </c>
      <c r="BB17" s="167">
        <f>SUM(BB13:BB16)</f>
        <v>0</v>
      </c>
      <c r="BC17" s="167">
        <f>SUM(BC13:BC16)</f>
        <v>0</v>
      </c>
      <c r="BD17" s="167">
        <f>SUM(BD13:BD16)</f>
        <v>0</v>
      </c>
      <c r="BE17" s="167">
        <f>SUM(BE13:BE16)</f>
        <v>0</v>
      </c>
    </row>
    <row r="18" spans="1:15" ht="12.75">
      <c r="A18" s="142" t="s">
        <v>64</v>
      </c>
      <c r="B18" s="143" t="s">
        <v>84</v>
      </c>
      <c r="C18" s="144" t="s">
        <v>85</v>
      </c>
      <c r="D18" s="145"/>
      <c r="E18" s="146"/>
      <c r="F18" s="146"/>
      <c r="G18" s="147"/>
      <c r="H18" s="148"/>
      <c r="I18" s="148"/>
      <c r="O18" s="149">
        <v>1</v>
      </c>
    </row>
    <row r="19" spans="1:104" ht="22.5">
      <c r="A19" s="150">
        <v>4</v>
      </c>
      <c r="B19" s="151" t="s">
        <v>86</v>
      </c>
      <c r="C19" s="152" t="s">
        <v>87</v>
      </c>
      <c r="D19" s="153" t="s">
        <v>72</v>
      </c>
      <c r="E19" s="154">
        <v>2.104</v>
      </c>
      <c r="F19" s="154">
        <v>0</v>
      </c>
      <c r="G19" s="155">
        <f>E19*F19</f>
        <v>0</v>
      </c>
      <c r="O19" s="149">
        <v>2</v>
      </c>
      <c r="AA19" s="122">
        <v>12</v>
      </c>
      <c r="AB19" s="122">
        <v>0</v>
      </c>
      <c r="AC19" s="122">
        <v>4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  <c r="CZ19" s="122">
        <v>0.00491</v>
      </c>
    </row>
    <row r="20" spans="1:15" ht="12.75">
      <c r="A20" s="156"/>
      <c r="B20" s="157"/>
      <c r="C20" s="199" t="s">
        <v>88</v>
      </c>
      <c r="D20" s="200"/>
      <c r="E20" s="158">
        <v>0</v>
      </c>
      <c r="F20" s="159"/>
      <c r="G20" s="160"/>
      <c r="M20" s="161" t="s">
        <v>88</v>
      </c>
      <c r="O20" s="149"/>
    </row>
    <row r="21" spans="1:15" ht="12.75">
      <c r="A21" s="156"/>
      <c r="B21" s="157"/>
      <c r="C21" s="199" t="s">
        <v>89</v>
      </c>
      <c r="D21" s="200"/>
      <c r="E21" s="158">
        <v>2.104</v>
      </c>
      <c r="F21" s="159"/>
      <c r="G21" s="160"/>
      <c r="M21" s="161" t="s">
        <v>89</v>
      </c>
      <c r="O21" s="149"/>
    </row>
    <row r="22" spans="1:104" ht="22.5">
      <c r="A22" s="150">
        <v>5</v>
      </c>
      <c r="B22" s="151" t="s">
        <v>90</v>
      </c>
      <c r="C22" s="152" t="s">
        <v>91</v>
      </c>
      <c r="D22" s="153" t="s">
        <v>72</v>
      </c>
      <c r="E22" s="154">
        <v>2.104</v>
      </c>
      <c r="F22" s="154">
        <v>0</v>
      </c>
      <c r="G22" s="155">
        <f>E22*F22</f>
        <v>0</v>
      </c>
      <c r="O22" s="149">
        <v>2</v>
      </c>
      <c r="AA22" s="122">
        <v>12</v>
      </c>
      <c r="AB22" s="122">
        <v>0</v>
      </c>
      <c r="AC22" s="122">
        <v>5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  <c r="CZ22" s="122">
        <v>0.00019</v>
      </c>
    </row>
    <row r="23" spans="1:104" ht="22.5">
      <c r="A23" s="150">
        <v>6</v>
      </c>
      <c r="B23" s="151" t="s">
        <v>92</v>
      </c>
      <c r="C23" s="152" t="s">
        <v>93</v>
      </c>
      <c r="D23" s="153" t="s">
        <v>72</v>
      </c>
      <c r="E23" s="154">
        <v>2.104</v>
      </c>
      <c r="F23" s="154">
        <v>0</v>
      </c>
      <c r="G23" s="155">
        <f>E23*F23</f>
        <v>0</v>
      </c>
      <c r="O23" s="149">
        <v>2</v>
      </c>
      <c r="AA23" s="122">
        <v>12</v>
      </c>
      <c r="AB23" s="122">
        <v>0</v>
      </c>
      <c r="AC23" s="122">
        <v>6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  <c r="CZ23" s="122">
        <v>0.00347</v>
      </c>
    </row>
    <row r="24" spans="1:104" ht="22.5">
      <c r="A24" s="150">
        <v>7</v>
      </c>
      <c r="B24" s="151" t="s">
        <v>94</v>
      </c>
      <c r="C24" s="152" t="s">
        <v>95</v>
      </c>
      <c r="D24" s="153" t="s">
        <v>72</v>
      </c>
      <c r="E24" s="154">
        <v>2.104</v>
      </c>
      <c r="F24" s="154">
        <v>0</v>
      </c>
      <c r="G24" s="155">
        <f>E24*F24</f>
        <v>0</v>
      </c>
      <c r="O24" s="149">
        <v>2</v>
      </c>
      <c r="AA24" s="122">
        <v>12</v>
      </c>
      <c r="AB24" s="122">
        <v>0</v>
      </c>
      <c r="AC24" s="122">
        <v>7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  <c r="CZ24" s="122">
        <v>0.00018</v>
      </c>
    </row>
    <row r="25" spans="1:57" ht="12.75">
      <c r="A25" s="162"/>
      <c r="B25" s="163" t="s">
        <v>67</v>
      </c>
      <c r="C25" s="164" t="str">
        <f>CONCATENATE(B18," ",C18)</f>
        <v>60 Úpravy povrchů, omítky</v>
      </c>
      <c r="D25" s="162"/>
      <c r="E25" s="165"/>
      <c r="F25" s="165"/>
      <c r="G25" s="166">
        <f>SUM(G18:G24)</f>
        <v>0</v>
      </c>
      <c r="O25" s="149">
        <v>4</v>
      </c>
      <c r="BA25" s="167">
        <f>SUM(BA18:BA24)</f>
        <v>0</v>
      </c>
      <c r="BB25" s="167">
        <f>SUM(BB18:BB24)</f>
        <v>0</v>
      </c>
      <c r="BC25" s="167">
        <f>SUM(BC18:BC24)</f>
        <v>0</v>
      </c>
      <c r="BD25" s="167">
        <f>SUM(BD18:BD24)</f>
        <v>0</v>
      </c>
      <c r="BE25" s="167">
        <f>SUM(BE18:BE24)</f>
        <v>0</v>
      </c>
    </row>
    <row r="26" spans="1:15" ht="12.75">
      <c r="A26" s="142" t="s">
        <v>64</v>
      </c>
      <c r="B26" s="143" t="s">
        <v>96</v>
      </c>
      <c r="C26" s="144" t="s">
        <v>97</v>
      </c>
      <c r="D26" s="145"/>
      <c r="E26" s="146"/>
      <c r="F26" s="146"/>
      <c r="G26" s="147"/>
      <c r="H26" s="148"/>
      <c r="I26" s="148"/>
      <c r="O26" s="149">
        <v>1</v>
      </c>
    </row>
    <row r="27" spans="1:104" ht="22.5">
      <c r="A27" s="150">
        <v>8</v>
      </c>
      <c r="B27" s="151" t="s">
        <v>98</v>
      </c>
      <c r="C27" s="152" t="s">
        <v>99</v>
      </c>
      <c r="D27" s="153" t="s">
        <v>72</v>
      </c>
      <c r="E27" s="154">
        <v>12.6554</v>
      </c>
      <c r="F27" s="154">
        <v>0</v>
      </c>
      <c r="G27" s="155">
        <f>E27*F27</f>
        <v>0</v>
      </c>
      <c r="O27" s="149">
        <v>2</v>
      </c>
      <c r="AA27" s="122">
        <v>12</v>
      </c>
      <c r="AB27" s="122">
        <v>0</v>
      </c>
      <c r="AC27" s="122">
        <v>8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  <c r="CZ27" s="122">
        <v>0.01005</v>
      </c>
    </row>
    <row r="28" spans="1:15" ht="12.75">
      <c r="A28" s="156"/>
      <c r="B28" s="157"/>
      <c r="C28" s="199" t="s">
        <v>100</v>
      </c>
      <c r="D28" s="200"/>
      <c r="E28" s="158">
        <v>7.6545</v>
      </c>
      <c r="F28" s="159"/>
      <c r="G28" s="160"/>
      <c r="M28" s="161" t="s">
        <v>100</v>
      </c>
      <c r="O28" s="149"/>
    </row>
    <row r="29" spans="1:15" ht="12.75">
      <c r="A29" s="156"/>
      <c r="B29" s="157"/>
      <c r="C29" s="199" t="s">
        <v>101</v>
      </c>
      <c r="D29" s="200"/>
      <c r="E29" s="158">
        <v>5.0009</v>
      </c>
      <c r="F29" s="159"/>
      <c r="G29" s="160"/>
      <c r="M29" s="161" t="s">
        <v>101</v>
      </c>
      <c r="O29" s="149"/>
    </row>
    <row r="30" spans="1:57" ht="12.75">
      <c r="A30" s="162"/>
      <c r="B30" s="163" t="s">
        <v>67</v>
      </c>
      <c r="C30" s="164" t="str">
        <f>CONCATENATE(B26," ",C26)</f>
        <v>61 Upravy povrchů vnitřní</v>
      </c>
      <c r="D30" s="162"/>
      <c r="E30" s="165"/>
      <c r="F30" s="165"/>
      <c r="G30" s="166">
        <f>SUM(G26:G29)</f>
        <v>0</v>
      </c>
      <c r="O30" s="149">
        <v>4</v>
      </c>
      <c r="BA30" s="167">
        <f>SUM(BA26:BA29)</f>
        <v>0</v>
      </c>
      <c r="BB30" s="167">
        <f>SUM(BB26:BB29)</f>
        <v>0</v>
      </c>
      <c r="BC30" s="167">
        <f>SUM(BC26:BC29)</f>
        <v>0</v>
      </c>
      <c r="BD30" s="167">
        <f>SUM(BD26:BD29)</f>
        <v>0</v>
      </c>
      <c r="BE30" s="167">
        <f>SUM(BE26:BE29)</f>
        <v>0</v>
      </c>
    </row>
    <row r="31" spans="1:15" ht="12.75">
      <c r="A31" s="142" t="s">
        <v>64</v>
      </c>
      <c r="B31" s="143" t="s">
        <v>102</v>
      </c>
      <c r="C31" s="144" t="s">
        <v>103</v>
      </c>
      <c r="D31" s="145"/>
      <c r="E31" s="146"/>
      <c r="F31" s="146"/>
      <c r="G31" s="147"/>
      <c r="H31" s="148"/>
      <c r="I31" s="148"/>
      <c r="O31" s="149">
        <v>1</v>
      </c>
    </row>
    <row r="32" spans="1:104" ht="12.75">
      <c r="A32" s="150">
        <v>9</v>
      </c>
      <c r="B32" s="151" t="s">
        <v>104</v>
      </c>
      <c r="C32" s="152" t="s">
        <v>105</v>
      </c>
      <c r="D32" s="153" t="s">
        <v>72</v>
      </c>
      <c r="E32" s="154">
        <v>39.4684</v>
      </c>
      <c r="F32" s="154">
        <v>0</v>
      </c>
      <c r="G32" s="155">
        <f>E32*F32</f>
        <v>0</v>
      </c>
      <c r="O32" s="149">
        <v>2</v>
      </c>
      <c r="AA32" s="122">
        <v>12</v>
      </c>
      <c r="AB32" s="122">
        <v>0</v>
      </c>
      <c r="AC32" s="122">
        <v>9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  <c r="CZ32" s="122">
        <v>4E-05</v>
      </c>
    </row>
    <row r="33" spans="1:15" ht="12.75">
      <c r="A33" s="156"/>
      <c r="B33" s="157"/>
      <c r="C33" s="199" t="s">
        <v>106</v>
      </c>
      <c r="D33" s="200"/>
      <c r="E33" s="158">
        <v>22.6535</v>
      </c>
      <c r="F33" s="159"/>
      <c r="G33" s="160"/>
      <c r="M33" s="161" t="s">
        <v>106</v>
      </c>
      <c r="O33" s="149"/>
    </row>
    <row r="34" spans="1:15" ht="12.75">
      <c r="A34" s="156"/>
      <c r="B34" s="157"/>
      <c r="C34" s="199" t="s">
        <v>107</v>
      </c>
      <c r="D34" s="200"/>
      <c r="E34" s="158">
        <v>6.9947</v>
      </c>
      <c r="F34" s="159"/>
      <c r="G34" s="160"/>
      <c r="M34" s="161" t="s">
        <v>107</v>
      </c>
      <c r="O34" s="149"/>
    </row>
    <row r="35" spans="1:15" ht="12.75">
      <c r="A35" s="156"/>
      <c r="B35" s="157"/>
      <c r="C35" s="199" t="s">
        <v>108</v>
      </c>
      <c r="D35" s="200"/>
      <c r="E35" s="158">
        <v>8.2028</v>
      </c>
      <c r="F35" s="159"/>
      <c r="G35" s="160"/>
      <c r="M35" s="161" t="s">
        <v>108</v>
      </c>
      <c r="O35" s="149"/>
    </row>
    <row r="36" spans="1:15" ht="12.75">
      <c r="A36" s="156"/>
      <c r="B36" s="157"/>
      <c r="C36" s="199" t="s">
        <v>109</v>
      </c>
      <c r="D36" s="200"/>
      <c r="E36" s="158">
        <v>1.6174</v>
      </c>
      <c r="F36" s="159"/>
      <c r="G36" s="160"/>
      <c r="M36" s="161" t="s">
        <v>109</v>
      </c>
      <c r="O36" s="149"/>
    </row>
    <row r="37" spans="1:104" ht="12.75">
      <c r="A37" s="150">
        <v>10</v>
      </c>
      <c r="B37" s="151" t="s">
        <v>110</v>
      </c>
      <c r="C37" s="152" t="s">
        <v>111</v>
      </c>
      <c r="D37" s="153" t="s">
        <v>72</v>
      </c>
      <c r="E37" s="154">
        <v>308.9619</v>
      </c>
      <c r="F37" s="154">
        <v>0</v>
      </c>
      <c r="G37" s="155">
        <f>E37*F37</f>
        <v>0</v>
      </c>
      <c r="O37" s="149">
        <v>2</v>
      </c>
      <c r="AA37" s="122">
        <v>12</v>
      </c>
      <c r="AB37" s="122">
        <v>0</v>
      </c>
      <c r="AC37" s="122">
        <v>10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  <c r="CZ37" s="122">
        <v>2E-05</v>
      </c>
    </row>
    <row r="38" spans="1:15" ht="12.75">
      <c r="A38" s="156"/>
      <c r="B38" s="157"/>
      <c r="C38" s="199" t="s">
        <v>112</v>
      </c>
      <c r="D38" s="200"/>
      <c r="E38" s="158">
        <v>308.9619</v>
      </c>
      <c r="F38" s="159"/>
      <c r="G38" s="160"/>
      <c r="M38" s="161" t="s">
        <v>112</v>
      </c>
      <c r="O38" s="149"/>
    </row>
    <row r="39" spans="1:104" ht="12.75">
      <c r="A39" s="150">
        <v>11</v>
      </c>
      <c r="B39" s="151" t="s">
        <v>113</v>
      </c>
      <c r="C39" s="152" t="s">
        <v>114</v>
      </c>
      <c r="D39" s="153" t="s">
        <v>72</v>
      </c>
      <c r="E39" s="154">
        <v>308.9619</v>
      </c>
      <c r="F39" s="154">
        <v>0</v>
      </c>
      <c r="G39" s="155">
        <f>E39*F39</f>
        <v>0</v>
      </c>
      <c r="O39" s="149">
        <v>2</v>
      </c>
      <c r="AA39" s="122">
        <v>12</v>
      </c>
      <c r="AB39" s="122">
        <v>0</v>
      </c>
      <c r="AC39" s="122">
        <v>11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  <c r="CZ39" s="122">
        <v>0.03086</v>
      </c>
    </row>
    <row r="40" spans="1:104" ht="22.5">
      <c r="A40" s="150">
        <v>12</v>
      </c>
      <c r="B40" s="151" t="s">
        <v>94</v>
      </c>
      <c r="C40" s="152" t="s">
        <v>115</v>
      </c>
      <c r="D40" s="153" t="s">
        <v>72</v>
      </c>
      <c r="E40" s="154">
        <v>308.9619</v>
      </c>
      <c r="F40" s="154">
        <v>0</v>
      </c>
      <c r="G40" s="155">
        <f>E40*F40</f>
        <v>0</v>
      </c>
      <c r="O40" s="149">
        <v>2</v>
      </c>
      <c r="AA40" s="122">
        <v>12</v>
      </c>
      <c r="AB40" s="122">
        <v>0</v>
      </c>
      <c r="AC40" s="122">
        <v>12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  <c r="CZ40" s="122">
        <v>0.00018</v>
      </c>
    </row>
    <row r="41" spans="1:104" ht="22.5">
      <c r="A41" s="150">
        <v>13</v>
      </c>
      <c r="B41" s="151" t="s">
        <v>116</v>
      </c>
      <c r="C41" s="152" t="s">
        <v>117</v>
      </c>
      <c r="D41" s="153" t="s">
        <v>72</v>
      </c>
      <c r="E41" s="154">
        <v>141.9714</v>
      </c>
      <c r="F41" s="154">
        <v>0</v>
      </c>
      <c r="G41" s="155">
        <f>E41*F41</f>
        <v>0</v>
      </c>
      <c r="O41" s="149">
        <v>2</v>
      </c>
      <c r="AA41" s="122">
        <v>12</v>
      </c>
      <c r="AB41" s="122">
        <v>0</v>
      </c>
      <c r="AC41" s="122">
        <v>13</v>
      </c>
      <c r="AZ41" s="122">
        <v>1</v>
      </c>
      <c r="BA41" s="122">
        <f>IF(AZ41=1,G41,0)</f>
        <v>0</v>
      </c>
      <c r="BB41" s="122">
        <f>IF(AZ41=2,G41,0)</f>
        <v>0</v>
      </c>
      <c r="BC41" s="122">
        <f>IF(AZ41=3,G41,0)</f>
        <v>0</v>
      </c>
      <c r="BD41" s="122">
        <f>IF(AZ41=4,G41,0)</f>
        <v>0</v>
      </c>
      <c r="BE41" s="122">
        <f>IF(AZ41=5,G41,0)</f>
        <v>0</v>
      </c>
      <c r="CZ41" s="122">
        <v>0.0035</v>
      </c>
    </row>
    <row r="42" spans="1:15" ht="12.75">
      <c r="A42" s="156"/>
      <c r="B42" s="157"/>
      <c r="C42" s="199" t="s">
        <v>118</v>
      </c>
      <c r="D42" s="200"/>
      <c r="E42" s="158">
        <v>141.9714</v>
      </c>
      <c r="F42" s="159"/>
      <c r="G42" s="160"/>
      <c r="M42" s="161" t="s">
        <v>118</v>
      </c>
      <c r="O42" s="149"/>
    </row>
    <row r="43" spans="1:104" ht="12.75">
      <c r="A43" s="150">
        <v>14</v>
      </c>
      <c r="B43" s="151" t="s">
        <v>119</v>
      </c>
      <c r="C43" s="152" t="s">
        <v>120</v>
      </c>
      <c r="D43" s="153" t="s">
        <v>72</v>
      </c>
      <c r="E43" s="154">
        <v>149.0685</v>
      </c>
      <c r="F43" s="154">
        <v>0</v>
      </c>
      <c r="G43" s="155">
        <f>E43*F43</f>
        <v>0</v>
      </c>
      <c r="O43" s="149">
        <v>2</v>
      </c>
      <c r="AA43" s="122">
        <v>12</v>
      </c>
      <c r="AB43" s="122">
        <v>1</v>
      </c>
      <c r="AC43" s="122">
        <v>14</v>
      </c>
      <c r="AZ43" s="122">
        <v>1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  <c r="CZ43" s="122">
        <v>0.0007</v>
      </c>
    </row>
    <row r="44" spans="1:15" ht="12.75">
      <c r="A44" s="156"/>
      <c r="B44" s="157"/>
      <c r="C44" s="199" t="s">
        <v>121</v>
      </c>
      <c r="D44" s="200"/>
      <c r="E44" s="158">
        <v>149.0685</v>
      </c>
      <c r="F44" s="159"/>
      <c r="G44" s="160"/>
      <c r="M44" s="161" t="s">
        <v>121</v>
      </c>
      <c r="O44" s="149"/>
    </row>
    <row r="45" spans="1:104" ht="12.75">
      <c r="A45" s="150">
        <v>15</v>
      </c>
      <c r="B45" s="151" t="s">
        <v>122</v>
      </c>
      <c r="C45" s="152" t="s">
        <v>123</v>
      </c>
      <c r="D45" s="153" t="s">
        <v>124</v>
      </c>
      <c r="E45" s="154">
        <v>64.365</v>
      </c>
      <c r="F45" s="154">
        <v>0</v>
      </c>
      <c r="G45" s="155">
        <f>E45*F45</f>
        <v>0</v>
      </c>
      <c r="O45" s="149">
        <v>2</v>
      </c>
      <c r="AA45" s="122">
        <v>12</v>
      </c>
      <c r="AB45" s="122">
        <v>0</v>
      </c>
      <c r="AC45" s="122">
        <v>15</v>
      </c>
      <c r="AZ45" s="122">
        <v>1</v>
      </c>
      <c r="BA45" s="122">
        <f>IF(AZ45=1,G45,0)</f>
        <v>0</v>
      </c>
      <c r="BB45" s="122">
        <f>IF(AZ45=2,G45,0)</f>
        <v>0</v>
      </c>
      <c r="BC45" s="122">
        <f>IF(AZ45=3,G45,0)</f>
        <v>0</v>
      </c>
      <c r="BD45" s="122">
        <f>IF(AZ45=4,G45,0)</f>
        <v>0</v>
      </c>
      <c r="BE45" s="122">
        <f>IF(AZ45=5,G45,0)</f>
        <v>0</v>
      </c>
      <c r="CZ45" s="122">
        <v>0.0008</v>
      </c>
    </row>
    <row r="46" spans="1:15" ht="12.75">
      <c r="A46" s="156"/>
      <c r="B46" s="157"/>
      <c r="C46" s="199" t="s">
        <v>125</v>
      </c>
      <c r="D46" s="200"/>
      <c r="E46" s="158">
        <v>30.429</v>
      </c>
      <c r="F46" s="159"/>
      <c r="G46" s="160"/>
      <c r="M46" s="161" t="s">
        <v>125</v>
      </c>
      <c r="O46" s="149"/>
    </row>
    <row r="47" spans="1:15" ht="12.75">
      <c r="A47" s="156"/>
      <c r="B47" s="157"/>
      <c r="C47" s="199" t="s">
        <v>126</v>
      </c>
      <c r="D47" s="200"/>
      <c r="E47" s="158">
        <v>33.936</v>
      </c>
      <c r="F47" s="159"/>
      <c r="G47" s="160"/>
      <c r="M47" s="161" t="s">
        <v>126</v>
      </c>
      <c r="O47" s="149"/>
    </row>
    <row r="48" spans="1:104" ht="22.5">
      <c r="A48" s="150">
        <v>16</v>
      </c>
      <c r="B48" s="151" t="s">
        <v>127</v>
      </c>
      <c r="C48" s="152" t="s">
        <v>128</v>
      </c>
      <c r="D48" s="153" t="s">
        <v>72</v>
      </c>
      <c r="E48" s="154">
        <v>298.1379</v>
      </c>
      <c r="F48" s="154">
        <v>0</v>
      </c>
      <c r="G48" s="155">
        <f>E48*F48</f>
        <v>0</v>
      </c>
      <c r="O48" s="149">
        <v>2</v>
      </c>
      <c r="AA48" s="122">
        <v>12</v>
      </c>
      <c r="AB48" s="122">
        <v>0</v>
      </c>
      <c r="AC48" s="122">
        <v>16</v>
      </c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  <c r="CZ48" s="122">
        <v>0.0137</v>
      </c>
    </row>
    <row r="49" spans="1:15" ht="12.75">
      <c r="A49" s="156"/>
      <c r="B49" s="157"/>
      <c r="C49" s="199" t="s">
        <v>129</v>
      </c>
      <c r="D49" s="200"/>
      <c r="E49" s="158">
        <v>0</v>
      </c>
      <c r="F49" s="159"/>
      <c r="G49" s="160"/>
      <c r="M49" s="161" t="s">
        <v>129</v>
      </c>
      <c r="O49" s="149"/>
    </row>
    <row r="50" spans="1:15" ht="12.75">
      <c r="A50" s="156"/>
      <c r="B50" s="157"/>
      <c r="C50" s="199" t="s">
        <v>130</v>
      </c>
      <c r="D50" s="200"/>
      <c r="E50" s="158">
        <v>103.5858</v>
      </c>
      <c r="F50" s="159"/>
      <c r="G50" s="160"/>
      <c r="M50" s="161" t="s">
        <v>130</v>
      </c>
      <c r="O50" s="149"/>
    </row>
    <row r="51" spans="1:15" ht="12.75">
      <c r="A51" s="156"/>
      <c r="B51" s="157"/>
      <c r="C51" s="199" t="s">
        <v>131</v>
      </c>
      <c r="D51" s="200"/>
      <c r="E51" s="158">
        <v>-3.3304</v>
      </c>
      <c r="F51" s="159"/>
      <c r="G51" s="160"/>
      <c r="M51" s="161" t="s">
        <v>131</v>
      </c>
      <c r="O51" s="149"/>
    </row>
    <row r="52" spans="1:15" ht="12.75">
      <c r="A52" s="156"/>
      <c r="B52" s="157"/>
      <c r="C52" s="199" t="s">
        <v>132</v>
      </c>
      <c r="D52" s="200"/>
      <c r="E52" s="158">
        <v>-18.6092</v>
      </c>
      <c r="F52" s="159"/>
      <c r="G52" s="160"/>
      <c r="M52" s="161" t="s">
        <v>132</v>
      </c>
      <c r="O52" s="149"/>
    </row>
    <row r="53" spans="1:15" ht="12.75">
      <c r="A53" s="156"/>
      <c r="B53" s="157"/>
      <c r="C53" s="199" t="s">
        <v>133</v>
      </c>
      <c r="D53" s="200"/>
      <c r="E53" s="158">
        <v>0</v>
      </c>
      <c r="F53" s="159"/>
      <c r="G53" s="160"/>
      <c r="M53" s="161" t="s">
        <v>133</v>
      </c>
      <c r="O53" s="149"/>
    </row>
    <row r="54" spans="1:15" ht="12.75">
      <c r="A54" s="156"/>
      <c r="B54" s="157"/>
      <c r="C54" s="199" t="s">
        <v>134</v>
      </c>
      <c r="D54" s="200"/>
      <c r="E54" s="158">
        <v>62.7272</v>
      </c>
      <c r="F54" s="159"/>
      <c r="G54" s="160"/>
      <c r="M54" s="161" t="s">
        <v>134</v>
      </c>
      <c r="O54" s="149"/>
    </row>
    <row r="55" spans="1:15" ht="12.75">
      <c r="A55" s="156"/>
      <c r="B55" s="157"/>
      <c r="C55" s="199" t="s">
        <v>135</v>
      </c>
      <c r="D55" s="200"/>
      <c r="E55" s="158">
        <v>-6.7807</v>
      </c>
      <c r="F55" s="159"/>
      <c r="G55" s="160"/>
      <c r="M55" s="161" t="s">
        <v>135</v>
      </c>
      <c r="O55" s="149"/>
    </row>
    <row r="56" spans="1:15" ht="12.75">
      <c r="A56" s="156"/>
      <c r="B56" s="157"/>
      <c r="C56" s="199" t="s">
        <v>136</v>
      </c>
      <c r="D56" s="200"/>
      <c r="E56" s="158">
        <v>-4.6009</v>
      </c>
      <c r="F56" s="159"/>
      <c r="G56" s="160"/>
      <c r="M56" s="161" t="s">
        <v>136</v>
      </c>
      <c r="O56" s="149"/>
    </row>
    <row r="57" spans="1:15" ht="12.75">
      <c r="A57" s="156"/>
      <c r="B57" s="157"/>
      <c r="C57" s="199" t="s">
        <v>137</v>
      </c>
      <c r="D57" s="200"/>
      <c r="E57" s="158">
        <v>0</v>
      </c>
      <c r="F57" s="159"/>
      <c r="G57" s="160"/>
      <c r="M57" s="161" t="s">
        <v>137</v>
      </c>
      <c r="O57" s="149"/>
    </row>
    <row r="58" spans="1:15" ht="12.75">
      <c r="A58" s="156"/>
      <c r="B58" s="157"/>
      <c r="C58" s="199" t="s">
        <v>130</v>
      </c>
      <c r="D58" s="200"/>
      <c r="E58" s="158">
        <v>103.5858</v>
      </c>
      <c r="F58" s="159"/>
      <c r="G58" s="160"/>
      <c r="M58" s="161" t="s">
        <v>130</v>
      </c>
      <c r="O58" s="149"/>
    </row>
    <row r="59" spans="1:15" ht="12.75">
      <c r="A59" s="156"/>
      <c r="B59" s="157"/>
      <c r="C59" s="199" t="s">
        <v>138</v>
      </c>
      <c r="D59" s="200"/>
      <c r="E59" s="158">
        <v>-1.0928</v>
      </c>
      <c r="F59" s="159"/>
      <c r="G59" s="160"/>
      <c r="M59" s="161" t="s">
        <v>138</v>
      </c>
      <c r="O59" s="149"/>
    </row>
    <row r="60" spans="1:15" ht="12.75">
      <c r="A60" s="156"/>
      <c r="B60" s="157"/>
      <c r="C60" s="199" t="s">
        <v>139</v>
      </c>
      <c r="D60" s="200"/>
      <c r="E60" s="158">
        <v>0</v>
      </c>
      <c r="F60" s="159"/>
      <c r="G60" s="160"/>
      <c r="M60" s="161" t="s">
        <v>139</v>
      </c>
      <c r="O60" s="149"/>
    </row>
    <row r="61" spans="1:15" ht="12.75">
      <c r="A61" s="156"/>
      <c r="B61" s="157"/>
      <c r="C61" s="199" t="s">
        <v>134</v>
      </c>
      <c r="D61" s="200"/>
      <c r="E61" s="158">
        <v>62.7272</v>
      </c>
      <c r="F61" s="159"/>
      <c r="G61" s="160"/>
      <c r="M61" s="161" t="s">
        <v>134</v>
      </c>
      <c r="O61" s="149"/>
    </row>
    <row r="62" spans="1:15" ht="12.75">
      <c r="A62" s="156"/>
      <c r="B62" s="157"/>
      <c r="C62" s="199" t="s">
        <v>140</v>
      </c>
      <c r="D62" s="200"/>
      <c r="E62" s="158">
        <v>-0.0741</v>
      </c>
      <c r="F62" s="159"/>
      <c r="G62" s="160"/>
      <c r="M62" s="161" t="s">
        <v>140</v>
      </c>
      <c r="O62" s="149"/>
    </row>
    <row r="63" spans="1:104" ht="22.5">
      <c r="A63" s="150">
        <v>17</v>
      </c>
      <c r="B63" s="151" t="s">
        <v>141</v>
      </c>
      <c r="C63" s="152" t="s">
        <v>142</v>
      </c>
      <c r="D63" s="153" t="s">
        <v>72</v>
      </c>
      <c r="E63" s="154">
        <v>26.2746</v>
      </c>
      <c r="F63" s="154">
        <v>0</v>
      </c>
      <c r="G63" s="155">
        <f>E63*F63</f>
        <v>0</v>
      </c>
      <c r="O63" s="149">
        <v>2</v>
      </c>
      <c r="AA63" s="122">
        <v>12</v>
      </c>
      <c r="AB63" s="122">
        <v>0</v>
      </c>
      <c r="AC63" s="122">
        <v>17</v>
      </c>
      <c r="AZ63" s="122">
        <v>1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  <c r="CZ63" s="122">
        <v>0.01355</v>
      </c>
    </row>
    <row r="64" spans="1:15" ht="12.75">
      <c r="A64" s="156"/>
      <c r="B64" s="157"/>
      <c r="C64" s="199" t="s">
        <v>143</v>
      </c>
      <c r="D64" s="200"/>
      <c r="E64" s="158">
        <v>0</v>
      </c>
      <c r="F64" s="159"/>
      <c r="G64" s="160"/>
      <c r="M64" s="161" t="s">
        <v>143</v>
      </c>
      <c r="O64" s="149"/>
    </row>
    <row r="65" spans="1:15" ht="12.75">
      <c r="A65" s="156"/>
      <c r="B65" s="157"/>
      <c r="C65" s="199" t="s">
        <v>144</v>
      </c>
      <c r="D65" s="200"/>
      <c r="E65" s="158">
        <v>5.55</v>
      </c>
      <c r="F65" s="159"/>
      <c r="G65" s="160"/>
      <c r="M65" s="161" t="s">
        <v>144</v>
      </c>
      <c r="O65" s="149"/>
    </row>
    <row r="66" spans="1:15" ht="12.75">
      <c r="A66" s="156"/>
      <c r="B66" s="157"/>
      <c r="C66" s="199" t="s">
        <v>145</v>
      </c>
      <c r="D66" s="200"/>
      <c r="E66" s="158">
        <v>0</v>
      </c>
      <c r="F66" s="159"/>
      <c r="G66" s="160"/>
      <c r="M66" s="161" t="s">
        <v>145</v>
      </c>
      <c r="O66" s="149"/>
    </row>
    <row r="67" spans="1:15" ht="12.75">
      <c r="A67" s="156"/>
      <c r="B67" s="157"/>
      <c r="C67" s="199" t="s">
        <v>146</v>
      </c>
      <c r="D67" s="200"/>
      <c r="E67" s="158">
        <v>10.4698</v>
      </c>
      <c r="F67" s="159"/>
      <c r="G67" s="160"/>
      <c r="M67" s="161" t="s">
        <v>146</v>
      </c>
      <c r="O67" s="149"/>
    </row>
    <row r="68" spans="1:15" ht="12.75">
      <c r="A68" s="156"/>
      <c r="B68" s="157"/>
      <c r="C68" s="199" t="s">
        <v>147</v>
      </c>
      <c r="D68" s="200"/>
      <c r="E68" s="158">
        <v>3.0778</v>
      </c>
      <c r="F68" s="159"/>
      <c r="G68" s="160"/>
      <c r="M68" s="161" t="s">
        <v>147</v>
      </c>
      <c r="O68" s="149"/>
    </row>
    <row r="69" spans="1:15" ht="12.75">
      <c r="A69" s="156"/>
      <c r="B69" s="157"/>
      <c r="C69" s="199" t="s">
        <v>148</v>
      </c>
      <c r="D69" s="200"/>
      <c r="E69" s="158">
        <v>0</v>
      </c>
      <c r="F69" s="159"/>
      <c r="G69" s="160"/>
      <c r="M69" s="161" t="s">
        <v>148</v>
      </c>
      <c r="O69" s="149"/>
    </row>
    <row r="70" spans="1:15" ht="12.75">
      <c r="A70" s="156"/>
      <c r="B70" s="157"/>
      <c r="C70" s="199" t="s">
        <v>149</v>
      </c>
      <c r="D70" s="200"/>
      <c r="E70" s="158">
        <v>2.2008</v>
      </c>
      <c r="F70" s="159"/>
      <c r="G70" s="160"/>
      <c r="M70" s="161" t="s">
        <v>149</v>
      </c>
      <c r="O70" s="149"/>
    </row>
    <row r="71" spans="1:15" ht="12.75">
      <c r="A71" s="156"/>
      <c r="B71" s="157"/>
      <c r="C71" s="199" t="s">
        <v>150</v>
      </c>
      <c r="D71" s="200"/>
      <c r="E71" s="158">
        <v>1.8682</v>
      </c>
      <c r="F71" s="159"/>
      <c r="G71" s="160"/>
      <c r="M71" s="161" t="s">
        <v>150</v>
      </c>
      <c r="O71" s="149"/>
    </row>
    <row r="72" spans="1:15" ht="12.75">
      <c r="A72" s="156"/>
      <c r="B72" s="157"/>
      <c r="C72" s="199" t="s">
        <v>151</v>
      </c>
      <c r="D72" s="200"/>
      <c r="E72" s="158">
        <v>3.108</v>
      </c>
      <c r="F72" s="159"/>
      <c r="G72" s="160"/>
      <c r="M72" s="161" t="s">
        <v>151</v>
      </c>
      <c r="O72" s="149"/>
    </row>
    <row r="73" spans="1:104" ht="12.75">
      <c r="A73" s="150">
        <v>18</v>
      </c>
      <c r="B73" s="151" t="s">
        <v>152</v>
      </c>
      <c r="C73" s="152" t="s">
        <v>153</v>
      </c>
      <c r="D73" s="153" t="s">
        <v>72</v>
      </c>
      <c r="E73" s="154">
        <v>5.5457</v>
      </c>
      <c r="F73" s="154">
        <v>0</v>
      </c>
      <c r="G73" s="155">
        <f>E73*F73</f>
        <v>0</v>
      </c>
      <c r="O73" s="149">
        <v>2</v>
      </c>
      <c r="AA73" s="122">
        <v>12</v>
      </c>
      <c r="AB73" s="122">
        <v>0</v>
      </c>
      <c r="AC73" s="122">
        <v>18</v>
      </c>
      <c r="AZ73" s="122">
        <v>1</v>
      </c>
      <c r="BA73" s="122">
        <f>IF(AZ73=1,G73,0)</f>
        <v>0</v>
      </c>
      <c r="BB73" s="122">
        <f>IF(AZ73=2,G73,0)</f>
        <v>0</v>
      </c>
      <c r="BC73" s="122">
        <f>IF(AZ73=3,G73,0)</f>
        <v>0</v>
      </c>
      <c r="BD73" s="122">
        <f>IF(AZ73=4,G73,0)</f>
        <v>0</v>
      </c>
      <c r="BE73" s="122">
        <f>IF(AZ73=5,G73,0)</f>
        <v>0</v>
      </c>
      <c r="CZ73" s="122">
        <v>0.00925</v>
      </c>
    </row>
    <row r="74" spans="1:15" ht="12.75">
      <c r="A74" s="156"/>
      <c r="B74" s="157"/>
      <c r="C74" s="199" t="s">
        <v>154</v>
      </c>
      <c r="D74" s="200"/>
      <c r="E74" s="158">
        <v>4.3932</v>
      </c>
      <c r="F74" s="159"/>
      <c r="G74" s="160"/>
      <c r="M74" s="161" t="s">
        <v>154</v>
      </c>
      <c r="O74" s="149"/>
    </row>
    <row r="75" spans="1:15" ht="12.75">
      <c r="A75" s="156"/>
      <c r="B75" s="157"/>
      <c r="C75" s="199" t="s">
        <v>155</v>
      </c>
      <c r="D75" s="200"/>
      <c r="E75" s="158">
        <v>1.1525</v>
      </c>
      <c r="F75" s="159"/>
      <c r="G75" s="160"/>
      <c r="M75" s="161" t="s">
        <v>155</v>
      </c>
      <c r="O75" s="149"/>
    </row>
    <row r="76" spans="1:104" ht="12.75">
      <c r="A76" s="150">
        <v>19</v>
      </c>
      <c r="B76" s="151" t="s">
        <v>156</v>
      </c>
      <c r="C76" s="152" t="s">
        <v>157</v>
      </c>
      <c r="D76" s="153" t="s">
        <v>124</v>
      </c>
      <c r="E76" s="154">
        <v>21.535</v>
      </c>
      <c r="F76" s="154">
        <v>0</v>
      </c>
      <c r="G76" s="155">
        <f>E76*F76</f>
        <v>0</v>
      </c>
      <c r="O76" s="149">
        <v>2</v>
      </c>
      <c r="AA76" s="122">
        <v>12</v>
      </c>
      <c r="AB76" s="122">
        <v>0</v>
      </c>
      <c r="AC76" s="122">
        <v>19</v>
      </c>
      <c r="AZ76" s="122">
        <v>1</v>
      </c>
      <c r="BA76" s="122">
        <f>IF(AZ76=1,G76,0)</f>
        <v>0</v>
      </c>
      <c r="BB76" s="122">
        <f>IF(AZ76=2,G76,0)</f>
        <v>0</v>
      </c>
      <c r="BC76" s="122">
        <f>IF(AZ76=3,G76,0)</f>
        <v>0</v>
      </c>
      <c r="BD76" s="122">
        <f>IF(AZ76=4,G76,0)</f>
        <v>0</v>
      </c>
      <c r="BE76" s="122">
        <f>IF(AZ76=5,G76,0)</f>
        <v>0</v>
      </c>
      <c r="CZ76" s="122">
        <v>0</v>
      </c>
    </row>
    <row r="77" spans="1:15" ht="12.75">
      <c r="A77" s="156"/>
      <c r="B77" s="157"/>
      <c r="C77" s="199" t="s">
        <v>158</v>
      </c>
      <c r="D77" s="200"/>
      <c r="E77" s="158">
        <v>14.935</v>
      </c>
      <c r="F77" s="159"/>
      <c r="G77" s="160"/>
      <c r="M77" s="161" t="s">
        <v>158</v>
      </c>
      <c r="O77" s="149"/>
    </row>
    <row r="78" spans="1:15" ht="12.75">
      <c r="A78" s="156"/>
      <c r="B78" s="157"/>
      <c r="C78" s="199" t="s">
        <v>159</v>
      </c>
      <c r="D78" s="200"/>
      <c r="E78" s="158">
        <v>6.6</v>
      </c>
      <c r="F78" s="159"/>
      <c r="G78" s="160"/>
      <c r="M78" s="161" t="s">
        <v>159</v>
      </c>
      <c r="O78" s="149"/>
    </row>
    <row r="79" spans="1:104" ht="12.75">
      <c r="A79" s="150">
        <v>20</v>
      </c>
      <c r="B79" s="151" t="s">
        <v>160</v>
      </c>
      <c r="C79" s="152" t="s">
        <v>161</v>
      </c>
      <c r="D79" s="153" t="s">
        <v>124</v>
      </c>
      <c r="E79" s="154">
        <v>22.617</v>
      </c>
      <c r="F79" s="154">
        <v>0</v>
      </c>
      <c r="G79" s="155">
        <f>E79*F79</f>
        <v>0</v>
      </c>
      <c r="O79" s="149">
        <v>2</v>
      </c>
      <c r="AA79" s="122">
        <v>12</v>
      </c>
      <c r="AB79" s="122">
        <v>1</v>
      </c>
      <c r="AC79" s="122">
        <v>20</v>
      </c>
      <c r="AZ79" s="122">
        <v>1</v>
      </c>
      <c r="BA79" s="122">
        <f>IF(AZ79=1,G79,0)</f>
        <v>0</v>
      </c>
      <c r="BB79" s="122">
        <f>IF(AZ79=2,G79,0)</f>
        <v>0</v>
      </c>
      <c r="BC79" s="122">
        <f>IF(AZ79=3,G79,0)</f>
        <v>0</v>
      </c>
      <c r="BD79" s="122">
        <f>IF(AZ79=4,G79,0)</f>
        <v>0</v>
      </c>
      <c r="BE79" s="122">
        <f>IF(AZ79=5,G79,0)</f>
        <v>0</v>
      </c>
      <c r="CZ79" s="122">
        <v>0.0001</v>
      </c>
    </row>
    <row r="80" spans="1:15" ht="12.75">
      <c r="A80" s="156"/>
      <c r="B80" s="157"/>
      <c r="C80" s="199" t="s">
        <v>162</v>
      </c>
      <c r="D80" s="200"/>
      <c r="E80" s="158">
        <v>22.617</v>
      </c>
      <c r="F80" s="159"/>
      <c r="G80" s="160"/>
      <c r="M80" s="161" t="s">
        <v>162</v>
      </c>
      <c r="O80" s="149"/>
    </row>
    <row r="81" spans="1:104" ht="12.75">
      <c r="A81" s="150">
        <v>21</v>
      </c>
      <c r="B81" s="151" t="s">
        <v>163</v>
      </c>
      <c r="C81" s="152" t="s">
        <v>164</v>
      </c>
      <c r="D81" s="153" t="s">
        <v>72</v>
      </c>
      <c r="E81" s="154">
        <v>298.14</v>
      </c>
      <c r="F81" s="154">
        <v>0</v>
      </c>
      <c r="G81" s="155">
        <f>E81*F81</f>
        <v>0</v>
      </c>
      <c r="O81" s="149">
        <v>2</v>
      </c>
      <c r="AA81" s="122">
        <v>12</v>
      </c>
      <c r="AB81" s="122">
        <v>0</v>
      </c>
      <c r="AC81" s="122">
        <v>21</v>
      </c>
      <c r="AZ81" s="122">
        <v>1</v>
      </c>
      <c r="BA81" s="122">
        <f>IF(AZ81=1,G81,0)</f>
        <v>0</v>
      </c>
      <c r="BB81" s="122">
        <f>IF(AZ81=2,G81,0)</f>
        <v>0</v>
      </c>
      <c r="BC81" s="122">
        <f>IF(AZ81=3,G81,0)</f>
        <v>0</v>
      </c>
      <c r="BD81" s="122">
        <f>IF(AZ81=4,G81,0)</f>
        <v>0</v>
      </c>
      <c r="BE81" s="122">
        <f>IF(AZ81=5,G81,0)</f>
        <v>0</v>
      </c>
      <c r="CZ81" s="122">
        <v>0</v>
      </c>
    </row>
    <row r="82" spans="1:104" ht="12.75">
      <c r="A82" s="150">
        <v>22</v>
      </c>
      <c r="B82" s="151" t="s">
        <v>165</v>
      </c>
      <c r="C82" s="152" t="s">
        <v>166</v>
      </c>
      <c r="D82" s="153" t="s">
        <v>124</v>
      </c>
      <c r="E82" s="154">
        <v>118.68</v>
      </c>
      <c r="F82" s="154">
        <v>0</v>
      </c>
      <c r="G82" s="155">
        <f>E82*F82</f>
        <v>0</v>
      </c>
      <c r="O82" s="149">
        <v>2</v>
      </c>
      <c r="AA82" s="122">
        <v>12</v>
      </c>
      <c r="AB82" s="122">
        <v>0</v>
      </c>
      <c r="AC82" s="122">
        <v>22</v>
      </c>
      <c r="AZ82" s="122">
        <v>1</v>
      </c>
      <c r="BA82" s="122">
        <f>IF(AZ82=1,G82,0)</f>
        <v>0</v>
      </c>
      <c r="BB82" s="122">
        <f>IF(AZ82=2,G82,0)</f>
        <v>0</v>
      </c>
      <c r="BC82" s="122">
        <f>IF(AZ82=3,G82,0)</f>
        <v>0</v>
      </c>
      <c r="BD82" s="122">
        <f>IF(AZ82=4,G82,0)</f>
        <v>0</v>
      </c>
      <c r="BE82" s="122">
        <f>IF(AZ82=5,G82,0)</f>
        <v>0</v>
      </c>
      <c r="CZ82" s="122">
        <v>8E-05</v>
      </c>
    </row>
    <row r="83" spans="1:15" ht="12.75">
      <c r="A83" s="156"/>
      <c r="B83" s="157"/>
      <c r="C83" s="199" t="s">
        <v>167</v>
      </c>
      <c r="D83" s="200"/>
      <c r="E83" s="158">
        <v>27.98</v>
      </c>
      <c r="F83" s="159"/>
      <c r="G83" s="160"/>
      <c r="M83" s="161" t="s">
        <v>167</v>
      </c>
      <c r="O83" s="149"/>
    </row>
    <row r="84" spans="1:15" ht="12.75">
      <c r="A84" s="156"/>
      <c r="B84" s="157"/>
      <c r="C84" s="199" t="s">
        <v>168</v>
      </c>
      <c r="D84" s="200"/>
      <c r="E84" s="158">
        <v>90.7</v>
      </c>
      <c r="F84" s="159"/>
      <c r="G84" s="160"/>
      <c r="M84" s="161" t="s">
        <v>168</v>
      </c>
      <c r="O84" s="149"/>
    </row>
    <row r="85" spans="1:57" ht="12.75">
      <c r="A85" s="162"/>
      <c r="B85" s="163" t="s">
        <v>67</v>
      </c>
      <c r="C85" s="164" t="str">
        <f>CONCATENATE(B31," ",C31)</f>
        <v>62 Upravy povrchů vnější</v>
      </c>
      <c r="D85" s="162"/>
      <c r="E85" s="165"/>
      <c r="F85" s="165"/>
      <c r="G85" s="166">
        <f>SUM(G31:G84)</f>
        <v>0</v>
      </c>
      <c r="O85" s="149">
        <v>4</v>
      </c>
      <c r="BA85" s="167">
        <f>SUM(BA31:BA84)</f>
        <v>0</v>
      </c>
      <c r="BB85" s="167">
        <f>SUM(BB31:BB84)</f>
        <v>0</v>
      </c>
      <c r="BC85" s="167">
        <f>SUM(BC31:BC84)</f>
        <v>0</v>
      </c>
      <c r="BD85" s="167">
        <f>SUM(BD31:BD84)</f>
        <v>0</v>
      </c>
      <c r="BE85" s="167">
        <f>SUM(BE31:BE84)</f>
        <v>0</v>
      </c>
    </row>
    <row r="86" spans="1:15" ht="12.75">
      <c r="A86" s="142" t="s">
        <v>64</v>
      </c>
      <c r="B86" s="143" t="s">
        <v>169</v>
      </c>
      <c r="C86" s="144" t="s">
        <v>170</v>
      </c>
      <c r="D86" s="145"/>
      <c r="E86" s="146"/>
      <c r="F86" s="146"/>
      <c r="G86" s="147"/>
      <c r="H86" s="148"/>
      <c r="I86" s="148"/>
      <c r="O86" s="149">
        <v>1</v>
      </c>
    </row>
    <row r="87" spans="1:104" ht="12.75">
      <c r="A87" s="150">
        <v>23</v>
      </c>
      <c r="B87" s="151" t="s">
        <v>171</v>
      </c>
      <c r="C87" s="152" t="s">
        <v>172</v>
      </c>
      <c r="D87" s="153" t="s">
        <v>72</v>
      </c>
      <c r="E87" s="154">
        <v>409.4724</v>
      </c>
      <c r="F87" s="154">
        <v>0</v>
      </c>
      <c r="G87" s="155">
        <f>E87*F87</f>
        <v>0</v>
      </c>
      <c r="O87" s="149">
        <v>2</v>
      </c>
      <c r="AA87" s="122">
        <v>12</v>
      </c>
      <c r="AB87" s="122">
        <v>0</v>
      </c>
      <c r="AC87" s="122">
        <v>23</v>
      </c>
      <c r="AZ87" s="122">
        <v>1</v>
      </c>
      <c r="BA87" s="122">
        <f>IF(AZ87=1,G87,0)</f>
        <v>0</v>
      </c>
      <c r="BB87" s="122">
        <f>IF(AZ87=2,G87,0)</f>
        <v>0</v>
      </c>
      <c r="BC87" s="122">
        <f>IF(AZ87=3,G87,0)</f>
        <v>0</v>
      </c>
      <c r="BD87" s="122">
        <f>IF(AZ87=4,G87,0)</f>
        <v>0</v>
      </c>
      <c r="BE87" s="122">
        <f>IF(AZ87=5,G87,0)</f>
        <v>0</v>
      </c>
      <c r="CZ87" s="122">
        <v>0.01838</v>
      </c>
    </row>
    <row r="88" spans="1:15" ht="12.75">
      <c r="A88" s="156"/>
      <c r="B88" s="157"/>
      <c r="C88" s="199" t="s">
        <v>173</v>
      </c>
      <c r="D88" s="200"/>
      <c r="E88" s="158">
        <v>141.813</v>
      </c>
      <c r="F88" s="159"/>
      <c r="G88" s="160"/>
      <c r="M88" s="161" t="s">
        <v>173</v>
      </c>
      <c r="O88" s="149"/>
    </row>
    <row r="89" spans="1:15" ht="12.75">
      <c r="A89" s="156"/>
      <c r="B89" s="157"/>
      <c r="C89" s="199" t="s">
        <v>174</v>
      </c>
      <c r="D89" s="200"/>
      <c r="E89" s="158">
        <v>63.5904</v>
      </c>
      <c r="F89" s="159"/>
      <c r="G89" s="160"/>
      <c r="M89" s="161" t="s">
        <v>174</v>
      </c>
      <c r="O89" s="149"/>
    </row>
    <row r="90" spans="1:15" ht="12.75">
      <c r="A90" s="156"/>
      <c r="B90" s="157"/>
      <c r="C90" s="199" t="s">
        <v>175</v>
      </c>
      <c r="D90" s="200"/>
      <c r="E90" s="158">
        <v>128.307</v>
      </c>
      <c r="F90" s="159"/>
      <c r="G90" s="160"/>
      <c r="M90" s="161" t="s">
        <v>175</v>
      </c>
      <c r="O90" s="149"/>
    </row>
    <row r="91" spans="1:15" ht="12.75">
      <c r="A91" s="156"/>
      <c r="B91" s="157"/>
      <c r="C91" s="199" t="s">
        <v>176</v>
      </c>
      <c r="D91" s="200"/>
      <c r="E91" s="158">
        <v>75.762</v>
      </c>
      <c r="F91" s="159"/>
      <c r="G91" s="160"/>
      <c r="M91" s="161" t="s">
        <v>176</v>
      </c>
      <c r="O91" s="149"/>
    </row>
    <row r="92" spans="1:104" ht="12.75">
      <c r="A92" s="150">
        <v>24</v>
      </c>
      <c r="B92" s="151" t="s">
        <v>177</v>
      </c>
      <c r="C92" s="152" t="s">
        <v>178</v>
      </c>
      <c r="D92" s="153" t="s">
        <v>72</v>
      </c>
      <c r="E92" s="154">
        <v>818.94</v>
      </c>
      <c r="F92" s="154">
        <v>0</v>
      </c>
      <c r="G92" s="155">
        <f>E92*F92</f>
        <v>0</v>
      </c>
      <c r="O92" s="149">
        <v>2</v>
      </c>
      <c r="AA92" s="122">
        <v>12</v>
      </c>
      <c r="AB92" s="122">
        <v>0</v>
      </c>
      <c r="AC92" s="122">
        <v>24</v>
      </c>
      <c r="AZ92" s="122">
        <v>1</v>
      </c>
      <c r="BA92" s="122">
        <f>IF(AZ92=1,G92,0)</f>
        <v>0</v>
      </c>
      <c r="BB92" s="122">
        <f>IF(AZ92=2,G92,0)</f>
        <v>0</v>
      </c>
      <c r="BC92" s="122">
        <f>IF(AZ92=3,G92,0)</f>
        <v>0</v>
      </c>
      <c r="BD92" s="122">
        <f>IF(AZ92=4,G92,0)</f>
        <v>0</v>
      </c>
      <c r="BE92" s="122">
        <f>IF(AZ92=5,G92,0)</f>
        <v>0</v>
      </c>
      <c r="CZ92" s="122">
        <v>0.00085</v>
      </c>
    </row>
    <row r="93" spans="1:15" ht="12.75">
      <c r="A93" s="156"/>
      <c r="B93" s="157"/>
      <c r="C93" s="199" t="s">
        <v>179</v>
      </c>
      <c r="D93" s="200"/>
      <c r="E93" s="158">
        <v>818.94</v>
      </c>
      <c r="F93" s="159"/>
      <c r="G93" s="160"/>
      <c r="M93" s="161" t="s">
        <v>179</v>
      </c>
      <c r="O93" s="149"/>
    </row>
    <row r="94" spans="1:104" ht="12.75">
      <c r="A94" s="150">
        <v>25</v>
      </c>
      <c r="B94" s="151" t="s">
        <v>180</v>
      </c>
      <c r="C94" s="152" t="s">
        <v>181</v>
      </c>
      <c r="D94" s="153" t="s">
        <v>72</v>
      </c>
      <c r="E94" s="154">
        <v>409.4724</v>
      </c>
      <c r="F94" s="154">
        <v>0</v>
      </c>
      <c r="G94" s="155">
        <f>E94*F94</f>
        <v>0</v>
      </c>
      <c r="O94" s="149">
        <v>2</v>
      </c>
      <c r="AA94" s="122">
        <v>12</v>
      </c>
      <c r="AB94" s="122">
        <v>0</v>
      </c>
      <c r="AC94" s="122">
        <v>25</v>
      </c>
      <c r="AZ94" s="122">
        <v>1</v>
      </c>
      <c r="BA94" s="122">
        <f>IF(AZ94=1,G94,0)</f>
        <v>0</v>
      </c>
      <c r="BB94" s="122">
        <f>IF(AZ94=2,G94,0)</f>
        <v>0</v>
      </c>
      <c r="BC94" s="122">
        <f>IF(AZ94=3,G94,0)</f>
        <v>0</v>
      </c>
      <c r="BD94" s="122">
        <f>IF(AZ94=4,G94,0)</f>
        <v>0</v>
      </c>
      <c r="BE94" s="122">
        <f>IF(AZ94=5,G94,0)</f>
        <v>0</v>
      </c>
      <c r="CZ94" s="122">
        <v>0</v>
      </c>
    </row>
    <row r="95" spans="1:104" ht="12.75">
      <c r="A95" s="150">
        <v>26</v>
      </c>
      <c r="B95" s="151" t="s">
        <v>182</v>
      </c>
      <c r="C95" s="152" t="s">
        <v>183</v>
      </c>
      <c r="D95" s="153" t="s">
        <v>72</v>
      </c>
      <c r="E95" s="154">
        <v>409.4724</v>
      </c>
      <c r="F95" s="154">
        <v>0</v>
      </c>
      <c r="G95" s="155">
        <f>E95*F95</f>
        <v>0</v>
      </c>
      <c r="O95" s="149">
        <v>2</v>
      </c>
      <c r="AA95" s="122">
        <v>12</v>
      </c>
      <c r="AB95" s="122">
        <v>0</v>
      </c>
      <c r="AC95" s="122">
        <v>26</v>
      </c>
      <c r="AZ95" s="122">
        <v>1</v>
      </c>
      <c r="BA95" s="122">
        <f>IF(AZ95=1,G95,0)</f>
        <v>0</v>
      </c>
      <c r="BB95" s="122">
        <f>IF(AZ95=2,G95,0)</f>
        <v>0</v>
      </c>
      <c r="BC95" s="122">
        <f>IF(AZ95=3,G95,0)</f>
        <v>0</v>
      </c>
      <c r="BD95" s="122">
        <f>IF(AZ95=4,G95,0)</f>
        <v>0</v>
      </c>
      <c r="BE95" s="122">
        <f>IF(AZ95=5,G95,0)</f>
        <v>0</v>
      </c>
      <c r="CZ95" s="122">
        <v>0</v>
      </c>
    </row>
    <row r="96" spans="1:104" ht="12.75">
      <c r="A96" s="150">
        <v>27</v>
      </c>
      <c r="B96" s="151" t="s">
        <v>184</v>
      </c>
      <c r="C96" s="152" t="s">
        <v>185</v>
      </c>
      <c r="D96" s="153" t="s">
        <v>72</v>
      </c>
      <c r="E96" s="154">
        <v>818.94</v>
      </c>
      <c r="F96" s="154">
        <v>0</v>
      </c>
      <c r="G96" s="155">
        <f>E96*F96</f>
        <v>0</v>
      </c>
      <c r="O96" s="149">
        <v>2</v>
      </c>
      <c r="AA96" s="122">
        <v>12</v>
      </c>
      <c r="AB96" s="122">
        <v>0</v>
      </c>
      <c r="AC96" s="122">
        <v>27</v>
      </c>
      <c r="AZ96" s="122">
        <v>1</v>
      </c>
      <c r="BA96" s="122">
        <f>IF(AZ96=1,G96,0)</f>
        <v>0</v>
      </c>
      <c r="BB96" s="122">
        <f>IF(AZ96=2,G96,0)</f>
        <v>0</v>
      </c>
      <c r="BC96" s="122">
        <f>IF(AZ96=3,G96,0)</f>
        <v>0</v>
      </c>
      <c r="BD96" s="122">
        <f>IF(AZ96=4,G96,0)</f>
        <v>0</v>
      </c>
      <c r="BE96" s="122">
        <f>IF(AZ96=5,G96,0)</f>
        <v>0</v>
      </c>
      <c r="CZ96" s="122">
        <v>0</v>
      </c>
    </row>
    <row r="97" spans="1:104" ht="12.75">
      <c r="A97" s="150">
        <v>28</v>
      </c>
      <c r="B97" s="151" t="s">
        <v>186</v>
      </c>
      <c r="C97" s="152" t="s">
        <v>187</v>
      </c>
      <c r="D97" s="153" t="s">
        <v>72</v>
      </c>
      <c r="E97" s="154">
        <v>409.4724</v>
      </c>
      <c r="F97" s="154">
        <v>0</v>
      </c>
      <c r="G97" s="155">
        <f>E97*F97</f>
        <v>0</v>
      </c>
      <c r="O97" s="149">
        <v>2</v>
      </c>
      <c r="AA97" s="122">
        <v>12</v>
      </c>
      <c r="AB97" s="122">
        <v>0</v>
      </c>
      <c r="AC97" s="122">
        <v>28</v>
      </c>
      <c r="AZ97" s="122">
        <v>1</v>
      </c>
      <c r="BA97" s="122">
        <f>IF(AZ97=1,G97,0)</f>
        <v>0</v>
      </c>
      <c r="BB97" s="122">
        <f>IF(AZ97=2,G97,0)</f>
        <v>0</v>
      </c>
      <c r="BC97" s="122">
        <f>IF(AZ97=3,G97,0)</f>
        <v>0</v>
      </c>
      <c r="BD97" s="122">
        <f>IF(AZ97=4,G97,0)</f>
        <v>0</v>
      </c>
      <c r="BE97" s="122">
        <f>IF(AZ97=5,G97,0)</f>
        <v>0</v>
      </c>
      <c r="CZ97" s="122">
        <v>0</v>
      </c>
    </row>
    <row r="98" spans="1:57" ht="12.75">
      <c r="A98" s="162"/>
      <c r="B98" s="163" t="s">
        <v>67</v>
      </c>
      <c r="C98" s="164" t="str">
        <f>CONCATENATE(B86," ",C86)</f>
        <v>94 Lešení a stavební výtahy</v>
      </c>
      <c r="D98" s="162"/>
      <c r="E98" s="165"/>
      <c r="F98" s="165"/>
      <c r="G98" s="166">
        <f>SUM(G86:G97)</f>
        <v>0</v>
      </c>
      <c r="O98" s="149">
        <v>4</v>
      </c>
      <c r="BA98" s="167">
        <f>SUM(BA86:BA97)</f>
        <v>0</v>
      </c>
      <c r="BB98" s="167">
        <f>SUM(BB86:BB97)</f>
        <v>0</v>
      </c>
      <c r="BC98" s="167">
        <f>SUM(BC86:BC97)</f>
        <v>0</v>
      </c>
      <c r="BD98" s="167">
        <f>SUM(BD86:BD97)</f>
        <v>0</v>
      </c>
      <c r="BE98" s="167">
        <f>SUM(BE86:BE97)</f>
        <v>0</v>
      </c>
    </row>
    <row r="99" spans="1:15" ht="12.75">
      <c r="A99" s="142" t="s">
        <v>64</v>
      </c>
      <c r="B99" s="143" t="s">
        <v>188</v>
      </c>
      <c r="C99" s="144" t="s">
        <v>189</v>
      </c>
      <c r="D99" s="145"/>
      <c r="E99" s="146"/>
      <c r="F99" s="146"/>
      <c r="G99" s="147"/>
      <c r="H99" s="148"/>
      <c r="I99" s="148"/>
      <c r="O99" s="149">
        <v>1</v>
      </c>
    </row>
    <row r="100" spans="1:104" ht="12.75">
      <c r="A100" s="150">
        <v>29</v>
      </c>
      <c r="B100" s="151" t="s">
        <v>190</v>
      </c>
      <c r="C100" s="152" t="s">
        <v>191</v>
      </c>
      <c r="D100" s="153" t="s">
        <v>72</v>
      </c>
      <c r="E100" s="154">
        <v>39.4684</v>
      </c>
      <c r="F100" s="154">
        <v>0</v>
      </c>
      <c r="G100" s="155">
        <f>E100*F100</f>
        <v>0</v>
      </c>
      <c r="O100" s="149">
        <v>2</v>
      </c>
      <c r="AA100" s="122">
        <v>12</v>
      </c>
      <c r="AB100" s="122">
        <v>0</v>
      </c>
      <c r="AC100" s="122">
        <v>29</v>
      </c>
      <c r="AZ100" s="122">
        <v>1</v>
      </c>
      <c r="BA100" s="122">
        <f>IF(AZ100=1,G100,0)</f>
        <v>0</v>
      </c>
      <c r="BB100" s="122">
        <f>IF(AZ100=2,G100,0)</f>
        <v>0</v>
      </c>
      <c r="BC100" s="122">
        <f>IF(AZ100=3,G100,0)</f>
        <v>0</v>
      </c>
      <c r="BD100" s="122">
        <f>IF(AZ100=4,G100,0)</f>
        <v>0</v>
      </c>
      <c r="BE100" s="122">
        <f>IF(AZ100=5,G100,0)</f>
        <v>0</v>
      </c>
      <c r="CZ100" s="122">
        <v>3E-05</v>
      </c>
    </row>
    <row r="101" spans="1:104" ht="12.75">
      <c r="A101" s="150">
        <v>30</v>
      </c>
      <c r="B101" s="151" t="s">
        <v>192</v>
      </c>
      <c r="C101" s="152" t="s">
        <v>193</v>
      </c>
      <c r="D101" s="153" t="s">
        <v>72</v>
      </c>
      <c r="E101" s="154">
        <v>230.77</v>
      </c>
      <c r="F101" s="154">
        <v>0</v>
      </c>
      <c r="G101" s="155">
        <f>E101*F101</f>
        <v>0</v>
      </c>
      <c r="O101" s="149">
        <v>2</v>
      </c>
      <c r="AA101" s="122">
        <v>12</v>
      </c>
      <c r="AB101" s="122">
        <v>0</v>
      </c>
      <c r="AC101" s="122">
        <v>30</v>
      </c>
      <c r="AZ101" s="122">
        <v>1</v>
      </c>
      <c r="BA101" s="122">
        <f>IF(AZ101=1,G101,0)</f>
        <v>0</v>
      </c>
      <c r="BB101" s="122">
        <f>IF(AZ101=2,G101,0)</f>
        <v>0</v>
      </c>
      <c r="BC101" s="122">
        <f>IF(AZ101=3,G101,0)</f>
        <v>0</v>
      </c>
      <c r="BD101" s="122">
        <f>IF(AZ101=4,G101,0)</f>
        <v>0</v>
      </c>
      <c r="BE101" s="122">
        <f>IF(AZ101=5,G101,0)</f>
        <v>0</v>
      </c>
      <c r="CZ101" s="122">
        <v>0</v>
      </c>
    </row>
    <row r="102" spans="1:15" ht="12.75">
      <c r="A102" s="156"/>
      <c r="B102" s="157"/>
      <c r="C102" s="199" t="s">
        <v>194</v>
      </c>
      <c r="D102" s="200"/>
      <c r="E102" s="158">
        <v>0</v>
      </c>
      <c r="F102" s="159"/>
      <c r="G102" s="160"/>
      <c r="M102" s="161" t="s">
        <v>194</v>
      </c>
      <c r="O102" s="149"/>
    </row>
    <row r="103" spans="1:15" ht="12.75">
      <c r="A103" s="156"/>
      <c r="B103" s="157"/>
      <c r="C103" s="199" t="s">
        <v>195</v>
      </c>
      <c r="D103" s="200"/>
      <c r="E103" s="158">
        <v>230.77</v>
      </c>
      <c r="F103" s="159"/>
      <c r="G103" s="160"/>
      <c r="M103" s="161" t="s">
        <v>195</v>
      </c>
      <c r="O103" s="149"/>
    </row>
    <row r="104" spans="1:57" ht="12.75">
      <c r="A104" s="162"/>
      <c r="B104" s="163" t="s">
        <v>67</v>
      </c>
      <c r="C104" s="164" t="str">
        <f>CONCATENATE(B99," ",C99)</f>
        <v>95 Dokončovací kce na pozem.stav.</v>
      </c>
      <c r="D104" s="162"/>
      <c r="E104" s="165"/>
      <c r="F104" s="165"/>
      <c r="G104" s="166">
        <f>SUM(G99:G103)</f>
        <v>0</v>
      </c>
      <c r="O104" s="149">
        <v>4</v>
      </c>
      <c r="BA104" s="167">
        <f>SUM(BA99:BA103)</f>
        <v>0</v>
      </c>
      <c r="BB104" s="167">
        <f>SUM(BB99:BB103)</f>
        <v>0</v>
      </c>
      <c r="BC104" s="167">
        <f>SUM(BC99:BC103)</f>
        <v>0</v>
      </c>
      <c r="BD104" s="167">
        <f>SUM(BD99:BD103)</f>
        <v>0</v>
      </c>
      <c r="BE104" s="167">
        <f>SUM(BE99:BE103)</f>
        <v>0</v>
      </c>
    </row>
    <row r="105" spans="1:15" ht="12.75">
      <c r="A105" s="142" t="s">
        <v>64</v>
      </c>
      <c r="B105" s="143" t="s">
        <v>196</v>
      </c>
      <c r="C105" s="144" t="s">
        <v>197</v>
      </c>
      <c r="D105" s="145"/>
      <c r="E105" s="146"/>
      <c r="F105" s="146"/>
      <c r="G105" s="147"/>
      <c r="H105" s="148"/>
      <c r="I105" s="148"/>
      <c r="O105" s="149">
        <v>1</v>
      </c>
    </row>
    <row r="106" spans="1:104" ht="12.75">
      <c r="A106" s="150">
        <v>31</v>
      </c>
      <c r="B106" s="151" t="s">
        <v>198</v>
      </c>
      <c r="C106" s="152" t="s">
        <v>199</v>
      </c>
      <c r="D106" s="153" t="s">
        <v>124</v>
      </c>
      <c r="E106" s="154">
        <v>4.72</v>
      </c>
      <c r="F106" s="154">
        <v>0</v>
      </c>
      <c r="G106" s="155">
        <f>E106*F106</f>
        <v>0</v>
      </c>
      <c r="O106" s="149">
        <v>2</v>
      </c>
      <c r="AA106" s="122">
        <v>12</v>
      </c>
      <c r="AB106" s="122">
        <v>0</v>
      </c>
      <c r="AC106" s="122">
        <v>31</v>
      </c>
      <c r="AZ106" s="122">
        <v>1</v>
      </c>
      <c r="BA106" s="122">
        <f>IF(AZ106=1,G106,0)</f>
        <v>0</v>
      </c>
      <c r="BB106" s="122">
        <f>IF(AZ106=2,G106,0)</f>
        <v>0</v>
      </c>
      <c r="BC106" s="122">
        <f>IF(AZ106=3,G106,0)</f>
        <v>0</v>
      </c>
      <c r="BD106" s="122">
        <f>IF(AZ106=4,G106,0)</f>
        <v>0</v>
      </c>
      <c r="BE106" s="122">
        <f>IF(AZ106=5,G106,0)</f>
        <v>0</v>
      </c>
      <c r="CZ106" s="122">
        <v>0</v>
      </c>
    </row>
    <row r="107" spans="1:15" ht="12.75">
      <c r="A107" s="156"/>
      <c r="B107" s="157"/>
      <c r="C107" s="199" t="s">
        <v>200</v>
      </c>
      <c r="D107" s="200"/>
      <c r="E107" s="158">
        <v>4.72</v>
      </c>
      <c r="F107" s="159"/>
      <c r="G107" s="160"/>
      <c r="M107" s="161" t="s">
        <v>200</v>
      </c>
      <c r="O107" s="149"/>
    </row>
    <row r="108" spans="1:104" ht="12.75">
      <c r="A108" s="150">
        <v>32</v>
      </c>
      <c r="B108" s="151" t="s">
        <v>201</v>
      </c>
      <c r="C108" s="152" t="s">
        <v>202</v>
      </c>
      <c r="D108" s="153" t="s">
        <v>72</v>
      </c>
      <c r="E108" s="154">
        <v>308.9619</v>
      </c>
      <c r="F108" s="154">
        <v>0</v>
      </c>
      <c r="G108" s="155">
        <f>E108*F108</f>
        <v>0</v>
      </c>
      <c r="O108" s="149">
        <v>2</v>
      </c>
      <c r="AA108" s="122">
        <v>12</v>
      </c>
      <c r="AB108" s="122">
        <v>0</v>
      </c>
      <c r="AC108" s="122">
        <v>32</v>
      </c>
      <c r="AZ108" s="122">
        <v>1</v>
      </c>
      <c r="BA108" s="122">
        <f>IF(AZ108=1,G108,0)</f>
        <v>0</v>
      </c>
      <c r="BB108" s="122">
        <f>IF(AZ108=2,G108,0)</f>
        <v>0</v>
      </c>
      <c r="BC108" s="122">
        <f>IF(AZ108=3,G108,0)</f>
        <v>0</v>
      </c>
      <c r="BD108" s="122">
        <f>IF(AZ108=4,G108,0)</f>
        <v>0</v>
      </c>
      <c r="BE108" s="122">
        <f>IF(AZ108=5,G108,0)</f>
        <v>0</v>
      </c>
      <c r="CZ108" s="122">
        <v>0</v>
      </c>
    </row>
    <row r="109" spans="1:104" ht="12.75">
      <c r="A109" s="150">
        <v>33</v>
      </c>
      <c r="B109" s="151" t="s">
        <v>203</v>
      </c>
      <c r="C109" s="152" t="s">
        <v>204</v>
      </c>
      <c r="D109" s="153" t="s">
        <v>205</v>
      </c>
      <c r="E109" s="154">
        <v>13.55</v>
      </c>
      <c r="F109" s="154">
        <v>0</v>
      </c>
      <c r="G109" s="155">
        <f>E109*F109</f>
        <v>0</v>
      </c>
      <c r="O109" s="149">
        <v>2</v>
      </c>
      <c r="AA109" s="122">
        <v>12</v>
      </c>
      <c r="AB109" s="122">
        <v>0</v>
      </c>
      <c r="AC109" s="122">
        <v>33</v>
      </c>
      <c r="AZ109" s="122">
        <v>1</v>
      </c>
      <c r="BA109" s="122">
        <f>IF(AZ109=1,G109,0)</f>
        <v>0</v>
      </c>
      <c r="BB109" s="122">
        <f>IF(AZ109=2,G109,0)</f>
        <v>0</v>
      </c>
      <c r="BC109" s="122">
        <f>IF(AZ109=3,G109,0)</f>
        <v>0</v>
      </c>
      <c r="BD109" s="122">
        <f>IF(AZ109=4,G109,0)</f>
        <v>0</v>
      </c>
      <c r="BE109" s="122">
        <f>IF(AZ109=5,G109,0)</f>
        <v>0</v>
      </c>
      <c r="CZ109" s="122">
        <v>0</v>
      </c>
    </row>
    <row r="110" spans="1:104" ht="12.75">
      <c r="A110" s="150">
        <v>34</v>
      </c>
      <c r="B110" s="151" t="s">
        <v>206</v>
      </c>
      <c r="C110" s="152" t="s">
        <v>207</v>
      </c>
      <c r="D110" s="153" t="s">
        <v>205</v>
      </c>
      <c r="E110" s="154">
        <v>13.55</v>
      </c>
      <c r="F110" s="154">
        <v>0</v>
      </c>
      <c r="G110" s="155">
        <f>E110*F110</f>
        <v>0</v>
      </c>
      <c r="O110" s="149">
        <v>2</v>
      </c>
      <c r="AA110" s="122">
        <v>12</v>
      </c>
      <c r="AB110" s="122">
        <v>0</v>
      </c>
      <c r="AC110" s="122">
        <v>34</v>
      </c>
      <c r="AZ110" s="122">
        <v>1</v>
      </c>
      <c r="BA110" s="122">
        <f>IF(AZ110=1,G110,0)</f>
        <v>0</v>
      </c>
      <c r="BB110" s="122">
        <f>IF(AZ110=2,G110,0)</f>
        <v>0</v>
      </c>
      <c r="BC110" s="122">
        <f>IF(AZ110=3,G110,0)</f>
        <v>0</v>
      </c>
      <c r="BD110" s="122">
        <f>IF(AZ110=4,G110,0)</f>
        <v>0</v>
      </c>
      <c r="BE110" s="122">
        <f>IF(AZ110=5,G110,0)</f>
        <v>0</v>
      </c>
      <c r="CZ110" s="122">
        <v>0</v>
      </c>
    </row>
    <row r="111" spans="1:104" ht="12.75">
      <c r="A111" s="150">
        <v>35</v>
      </c>
      <c r="B111" s="151" t="s">
        <v>208</v>
      </c>
      <c r="C111" s="152" t="s">
        <v>209</v>
      </c>
      <c r="D111" s="153" t="s">
        <v>205</v>
      </c>
      <c r="E111" s="154">
        <v>108.4</v>
      </c>
      <c r="F111" s="154">
        <v>0</v>
      </c>
      <c r="G111" s="155">
        <f>E111*F111</f>
        <v>0</v>
      </c>
      <c r="O111" s="149">
        <v>2</v>
      </c>
      <c r="AA111" s="122">
        <v>12</v>
      </c>
      <c r="AB111" s="122">
        <v>0</v>
      </c>
      <c r="AC111" s="122">
        <v>35</v>
      </c>
      <c r="AZ111" s="122">
        <v>1</v>
      </c>
      <c r="BA111" s="122">
        <f>IF(AZ111=1,G111,0)</f>
        <v>0</v>
      </c>
      <c r="BB111" s="122">
        <f>IF(AZ111=2,G111,0)</f>
        <v>0</v>
      </c>
      <c r="BC111" s="122">
        <f>IF(AZ111=3,G111,0)</f>
        <v>0</v>
      </c>
      <c r="BD111" s="122">
        <f>IF(AZ111=4,G111,0)</f>
        <v>0</v>
      </c>
      <c r="BE111" s="122">
        <f>IF(AZ111=5,G111,0)</f>
        <v>0</v>
      </c>
      <c r="CZ111" s="122">
        <v>0</v>
      </c>
    </row>
    <row r="112" spans="1:15" ht="12.75">
      <c r="A112" s="156"/>
      <c r="B112" s="157"/>
      <c r="C112" s="199" t="s">
        <v>210</v>
      </c>
      <c r="D112" s="200"/>
      <c r="E112" s="158">
        <v>108.4</v>
      </c>
      <c r="F112" s="159"/>
      <c r="G112" s="160"/>
      <c r="M112" s="161" t="s">
        <v>210</v>
      </c>
      <c r="O112" s="149"/>
    </row>
    <row r="113" spans="1:104" ht="12.75">
      <c r="A113" s="150">
        <v>36</v>
      </c>
      <c r="B113" s="151" t="s">
        <v>211</v>
      </c>
      <c r="C113" s="152" t="s">
        <v>212</v>
      </c>
      <c r="D113" s="153" t="s">
        <v>205</v>
      </c>
      <c r="E113" s="154">
        <v>13.55</v>
      </c>
      <c r="F113" s="154">
        <v>0</v>
      </c>
      <c r="G113" s="155">
        <f>E113*F113</f>
        <v>0</v>
      </c>
      <c r="O113" s="149">
        <v>2</v>
      </c>
      <c r="AA113" s="122">
        <v>12</v>
      </c>
      <c r="AB113" s="122">
        <v>0</v>
      </c>
      <c r="AC113" s="122">
        <v>36</v>
      </c>
      <c r="AZ113" s="122">
        <v>1</v>
      </c>
      <c r="BA113" s="122">
        <f>IF(AZ113=1,G113,0)</f>
        <v>0</v>
      </c>
      <c r="BB113" s="122">
        <f>IF(AZ113=2,G113,0)</f>
        <v>0</v>
      </c>
      <c r="BC113" s="122">
        <f>IF(AZ113=3,G113,0)</f>
        <v>0</v>
      </c>
      <c r="BD113" s="122">
        <f>IF(AZ113=4,G113,0)</f>
        <v>0</v>
      </c>
      <c r="BE113" s="122">
        <f>IF(AZ113=5,G113,0)</f>
        <v>0</v>
      </c>
      <c r="CZ113" s="122">
        <v>0</v>
      </c>
    </row>
    <row r="114" spans="1:104" ht="12.75">
      <c r="A114" s="150">
        <v>37</v>
      </c>
      <c r="B114" s="151" t="s">
        <v>213</v>
      </c>
      <c r="C114" s="152" t="s">
        <v>214</v>
      </c>
      <c r="D114" s="153" t="s">
        <v>205</v>
      </c>
      <c r="E114" s="154">
        <v>271</v>
      </c>
      <c r="F114" s="154">
        <v>0</v>
      </c>
      <c r="G114" s="155">
        <f>E114*F114</f>
        <v>0</v>
      </c>
      <c r="O114" s="149">
        <v>2</v>
      </c>
      <c r="AA114" s="122">
        <v>12</v>
      </c>
      <c r="AB114" s="122">
        <v>0</v>
      </c>
      <c r="AC114" s="122">
        <v>37</v>
      </c>
      <c r="AZ114" s="122">
        <v>1</v>
      </c>
      <c r="BA114" s="122">
        <f>IF(AZ114=1,G114,0)</f>
        <v>0</v>
      </c>
      <c r="BB114" s="122">
        <f>IF(AZ114=2,G114,0)</f>
        <v>0</v>
      </c>
      <c r="BC114" s="122">
        <f>IF(AZ114=3,G114,0)</f>
        <v>0</v>
      </c>
      <c r="BD114" s="122">
        <f>IF(AZ114=4,G114,0)</f>
        <v>0</v>
      </c>
      <c r="BE114" s="122">
        <f>IF(AZ114=5,G114,0)</f>
        <v>0</v>
      </c>
      <c r="CZ114" s="122">
        <v>0</v>
      </c>
    </row>
    <row r="115" spans="1:15" ht="12.75">
      <c r="A115" s="156"/>
      <c r="B115" s="157"/>
      <c r="C115" s="199" t="s">
        <v>215</v>
      </c>
      <c r="D115" s="200"/>
      <c r="E115" s="158">
        <v>271</v>
      </c>
      <c r="F115" s="159"/>
      <c r="G115" s="160"/>
      <c r="M115" s="161" t="s">
        <v>215</v>
      </c>
      <c r="O115" s="149"/>
    </row>
    <row r="116" spans="1:104" ht="12.75">
      <c r="A116" s="150">
        <v>38</v>
      </c>
      <c r="B116" s="151" t="s">
        <v>216</v>
      </c>
      <c r="C116" s="152" t="s">
        <v>217</v>
      </c>
      <c r="D116" s="153" t="s">
        <v>205</v>
      </c>
      <c r="E116" s="154">
        <v>13.55</v>
      </c>
      <c r="F116" s="154">
        <v>0</v>
      </c>
      <c r="G116" s="155">
        <f>E116*F116</f>
        <v>0</v>
      </c>
      <c r="O116" s="149">
        <v>2</v>
      </c>
      <c r="AA116" s="122">
        <v>12</v>
      </c>
      <c r="AB116" s="122">
        <v>0</v>
      </c>
      <c r="AC116" s="122">
        <v>38</v>
      </c>
      <c r="AZ116" s="122">
        <v>1</v>
      </c>
      <c r="BA116" s="122">
        <f>IF(AZ116=1,G116,0)</f>
        <v>0</v>
      </c>
      <c r="BB116" s="122">
        <f>IF(AZ116=2,G116,0)</f>
        <v>0</v>
      </c>
      <c r="BC116" s="122">
        <f>IF(AZ116=3,G116,0)</f>
        <v>0</v>
      </c>
      <c r="BD116" s="122">
        <f>IF(AZ116=4,G116,0)</f>
        <v>0</v>
      </c>
      <c r="BE116" s="122">
        <f>IF(AZ116=5,G116,0)</f>
        <v>0</v>
      </c>
      <c r="CZ116" s="122">
        <v>0</v>
      </c>
    </row>
    <row r="117" spans="1:57" ht="12.75">
      <c r="A117" s="162"/>
      <c r="B117" s="163" t="s">
        <v>67</v>
      </c>
      <c r="C117" s="164" t="str">
        <f>CONCATENATE(B105," ",C105)</f>
        <v>97 Prorážení otvorů</v>
      </c>
      <c r="D117" s="162"/>
      <c r="E117" s="165"/>
      <c r="F117" s="165"/>
      <c r="G117" s="166">
        <f>SUM(G105:G116)</f>
        <v>0</v>
      </c>
      <c r="O117" s="149">
        <v>4</v>
      </c>
      <c r="BA117" s="167">
        <f>SUM(BA105:BA116)</f>
        <v>0</v>
      </c>
      <c r="BB117" s="167">
        <f>SUM(BB105:BB116)</f>
        <v>0</v>
      </c>
      <c r="BC117" s="167">
        <f>SUM(BC105:BC116)</f>
        <v>0</v>
      </c>
      <c r="BD117" s="167">
        <f>SUM(BD105:BD116)</f>
        <v>0</v>
      </c>
      <c r="BE117" s="167">
        <f>SUM(BE105:BE116)</f>
        <v>0</v>
      </c>
    </row>
    <row r="118" spans="1:15" ht="12.75">
      <c r="A118" s="142" t="s">
        <v>64</v>
      </c>
      <c r="B118" s="143" t="s">
        <v>218</v>
      </c>
      <c r="C118" s="144" t="s">
        <v>219</v>
      </c>
      <c r="D118" s="145"/>
      <c r="E118" s="146"/>
      <c r="F118" s="146"/>
      <c r="G118" s="147"/>
      <c r="H118" s="148"/>
      <c r="I118" s="148"/>
      <c r="O118" s="149">
        <v>1</v>
      </c>
    </row>
    <row r="119" spans="1:104" ht="12.75">
      <c r="A119" s="150">
        <v>39</v>
      </c>
      <c r="B119" s="151" t="s">
        <v>220</v>
      </c>
      <c r="C119" s="152" t="s">
        <v>221</v>
      </c>
      <c r="D119" s="153" t="s">
        <v>205</v>
      </c>
      <c r="E119" s="154">
        <v>23.32</v>
      </c>
      <c r="F119" s="154">
        <v>0</v>
      </c>
      <c r="G119" s="155">
        <f>E119*F119</f>
        <v>0</v>
      </c>
      <c r="O119" s="149">
        <v>2</v>
      </c>
      <c r="AA119" s="122">
        <v>12</v>
      </c>
      <c r="AB119" s="122">
        <v>0</v>
      </c>
      <c r="AC119" s="122">
        <v>39</v>
      </c>
      <c r="AZ119" s="122">
        <v>1</v>
      </c>
      <c r="BA119" s="122">
        <f>IF(AZ119=1,G119,0)</f>
        <v>0</v>
      </c>
      <c r="BB119" s="122">
        <f>IF(AZ119=2,G119,0)</f>
        <v>0</v>
      </c>
      <c r="BC119" s="122">
        <f>IF(AZ119=3,G119,0)</f>
        <v>0</v>
      </c>
      <c r="BD119" s="122">
        <f>IF(AZ119=4,G119,0)</f>
        <v>0</v>
      </c>
      <c r="BE119" s="122">
        <f>IF(AZ119=5,G119,0)</f>
        <v>0</v>
      </c>
      <c r="CZ119" s="122">
        <v>0</v>
      </c>
    </row>
    <row r="120" spans="1:57" ht="12.75">
      <c r="A120" s="162"/>
      <c r="B120" s="163" t="s">
        <v>67</v>
      </c>
      <c r="C120" s="164" t="str">
        <f>CONCATENATE(B118," ",C118)</f>
        <v>99 Staveništní přesun hmot</v>
      </c>
      <c r="D120" s="162"/>
      <c r="E120" s="165"/>
      <c r="F120" s="165"/>
      <c r="G120" s="166">
        <f>SUM(G118:G119)</f>
        <v>0</v>
      </c>
      <c r="O120" s="149">
        <v>4</v>
      </c>
      <c r="BA120" s="167">
        <f>SUM(BA118:BA119)</f>
        <v>0</v>
      </c>
      <c r="BB120" s="167">
        <f>SUM(BB118:BB119)</f>
        <v>0</v>
      </c>
      <c r="BC120" s="167">
        <f>SUM(BC118:BC119)</f>
        <v>0</v>
      </c>
      <c r="BD120" s="167">
        <f>SUM(BD118:BD119)</f>
        <v>0</v>
      </c>
      <c r="BE120" s="167">
        <f>SUM(BE118:BE119)</f>
        <v>0</v>
      </c>
    </row>
    <row r="121" spans="1:15" ht="12.75">
      <c r="A121" s="142" t="s">
        <v>64</v>
      </c>
      <c r="B121" s="143" t="s">
        <v>222</v>
      </c>
      <c r="C121" s="144" t="s">
        <v>223</v>
      </c>
      <c r="D121" s="145"/>
      <c r="E121" s="146"/>
      <c r="F121" s="146"/>
      <c r="G121" s="147"/>
      <c r="H121" s="148"/>
      <c r="I121" s="148"/>
      <c r="O121" s="149">
        <v>1</v>
      </c>
    </row>
    <row r="122" spans="1:104" ht="22.5">
      <c r="A122" s="150">
        <v>40</v>
      </c>
      <c r="B122" s="151" t="s">
        <v>224</v>
      </c>
      <c r="C122" s="152" t="s">
        <v>225</v>
      </c>
      <c r="D122" s="153" t="s">
        <v>72</v>
      </c>
      <c r="E122" s="154">
        <v>309.21</v>
      </c>
      <c r="F122" s="154">
        <v>0</v>
      </c>
      <c r="G122" s="155">
        <f>E122*F122</f>
        <v>0</v>
      </c>
      <c r="O122" s="149">
        <v>2</v>
      </c>
      <c r="AA122" s="122">
        <v>12</v>
      </c>
      <c r="AB122" s="122">
        <v>0</v>
      </c>
      <c r="AC122" s="122">
        <v>40</v>
      </c>
      <c r="AZ122" s="122">
        <v>2</v>
      </c>
      <c r="BA122" s="122">
        <f>IF(AZ122=1,G122,0)</f>
        <v>0</v>
      </c>
      <c r="BB122" s="122">
        <f>IF(AZ122=2,G122,0)</f>
        <v>0</v>
      </c>
      <c r="BC122" s="122">
        <f>IF(AZ122=3,G122,0)</f>
        <v>0</v>
      </c>
      <c r="BD122" s="122">
        <f>IF(AZ122=4,G122,0)</f>
        <v>0</v>
      </c>
      <c r="BE122" s="122">
        <f>IF(AZ122=5,G122,0)</f>
        <v>0</v>
      </c>
      <c r="CZ122" s="122">
        <v>0</v>
      </c>
    </row>
    <row r="123" spans="1:15" ht="12.75">
      <c r="A123" s="156"/>
      <c r="B123" s="157"/>
      <c r="C123" s="199" t="s">
        <v>226</v>
      </c>
      <c r="D123" s="200"/>
      <c r="E123" s="158">
        <v>0</v>
      </c>
      <c r="F123" s="159"/>
      <c r="G123" s="160"/>
      <c r="M123" s="161" t="s">
        <v>226</v>
      </c>
      <c r="O123" s="149"/>
    </row>
    <row r="124" spans="1:15" ht="12.75">
      <c r="A124" s="156"/>
      <c r="B124" s="157"/>
      <c r="C124" s="199" t="s">
        <v>227</v>
      </c>
      <c r="D124" s="200"/>
      <c r="E124" s="158">
        <v>309.21</v>
      </c>
      <c r="F124" s="159"/>
      <c r="G124" s="160"/>
      <c r="M124" s="161" t="s">
        <v>227</v>
      </c>
      <c r="O124" s="149"/>
    </row>
    <row r="125" spans="1:104" ht="12.75">
      <c r="A125" s="150">
        <v>41</v>
      </c>
      <c r="B125" s="151" t="s">
        <v>228</v>
      </c>
      <c r="C125" s="152" t="s">
        <v>229</v>
      </c>
      <c r="D125" s="153" t="s">
        <v>72</v>
      </c>
      <c r="E125" s="154">
        <v>7.81</v>
      </c>
      <c r="F125" s="154">
        <v>0</v>
      </c>
      <c r="G125" s="155">
        <f>E125*F125</f>
        <v>0</v>
      </c>
      <c r="O125" s="149">
        <v>2</v>
      </c>
      <c r="AA125" s="122">
        <v>12</v>
      </c>
      <c r="AB125" s="122">
        <v>0</v>
      </c>
      <c r="AC125" s="122">
        <v>41</v>
      </c>
      <c r="AZ125" s="122">
        <v>2</v>
      </c>
      <c r="BA125" s="122">
        <f>IF(AZ125=1,G125,0)</f>
        <v>0</v>
      </c>
      <c r="BB125" s="122">
        <f>IF(AZ125=2,G125,0)</f>
        <v>0</v>
      </c>
      <c r="BC125" s="122">
        <f>IF(AZ125=3,G125,0)</f>
        <v>0</v>
      </c>
      <c r="BD125" s="122">
        <f>IF(AZ125=4,G125,0)</f>
        <v>0</v>
      </c>
      <c r="BE125" s="122">
        <f>IF(AZ125=5,G125,0)</f>
        <v>0</v>
      </c>
      <c r="CZ125" s="122">
        <v>4E-05</v>
      </c>
    </row>
    <row r="126" spans="1:15" ht="12.75">
      <c r="A126" s="156"/>
      <c r="B126" s="157"/>
      <c r="C126" s="199" t="s">
        <v>230</v>
      </c>
      <c r="D126" s="200"/>
      <c r="E126" s="158">
        <v>4.95</v>
      </c>
      <c r="F126" s="159"/>
      <c r="G126" s="160"/>
      <c r="M126" s="161" t="s">
        <v>230</v>
      </c>
      <c r="O126" s="149"/>
    </row>
    <row r="127" spans="1:15" ht="12.75">
      <c r="A127" s="156"/>
      <c r="B127" s="157"/>
      <c r="C127" s="199" t="s">
        <v>231</v>
      </c>
      <c r="D127" s="200"/>
      <c r="E127" s="158">
        <v>2.86</v>
      </c>
      <c r="F127" s="159"/>
      <c r="G127" s="160"/>
      <c r="M127" s="161" t="s">
        <v>231</v>
      </c>
      <c r="O127" s="149"/>
    </row>
    <row r="128" spans="1:104" ht="12.75">
      <c r="A128" s="150">
        <v>42</v>
      </c>
      <c r="B128" s="151" t="s">
        <v>232</v>
      </c>
      <c r="C128" s="152" t="s">
        <v>233</v>
      </c>
      <c r="D128" s="153" t="s">
        <v>72</v>
      </c>
      <c r="E128" s="154">
        <v>8.9815</v>
      </c>
      <c r="F128" s="154">
        <v>0</v>
      </c>
      <c r="G128" s="155">
        <f>E128*F128</f>
        <v>0</v>
      </c>
      <c r="O128" s="149">
        <v>2</v>
      </c>
      <c r="AA128" s="122">
        <v>12</v>
      </c>
      <c r="AB128" s="122">
        <v>1</v>
      </c>
      <c r="AC128" s="122">
        <v>42</v>
      </c>
      <c r="AZ128" s="122">
        <v>2</v>
      </c>
      <c r="BA128" s="122">
        <f>IF(AZ128=1,G128,0)</f>
        <v>0</v>
      </c>
      <c r="BB128" s="122">
        <f>IF(AZ128=2,G128,0)</f>
        <v>0</v>
      </c>
      <c r="BC128" s="122">
        <f>IF(AZ128=3,G128,0)</f>
        <v>0</v>
      </c>
      <c r="BD128" s="122">
        <f>IF(AZ128=4,G128,0)</f>
        <v>0</v>
      </c>
      <c r="BE128" s="122">
        <f>IF(AZ128=5,G128,0)</f>
        <v>0</v>
      </c>
      <c r="CZ128" s="122">
        <v>0.00196</v>
      </c>
    </row>
    <row r="129" spans="1:15" ht="12.75">
      <c r="A129" s="156"/>
      <c r="B129" s="157"/>
      <c r="C129" s="199" t="s">
        <v>234</v>
      </c>
      <c r="D129" s="200"/>
      <c r="E129" s="158">
        <v>8.9815</v>
      </c>
      <c r="F129" s="159"/>
      <c r="G129" s="160"/>
      <c r="M129" s="161" t="s">
        <v>234</v>
      </c>
      <c r="O129" s="149"/>
    </row>
    <row r="130" spans="1:104" ht="12.75">
      <c r="A130" s="150">
        <v>43</v>
      </c>
      <c r="B130" s="151" t="s">
        <v>235</v>
      </c>
      <c r="C130" s="152" t="s">
        <v>236</v>
      </c>
      <c r="D130" s="153" t="s">
        <v>205</v>
      </c>
      <c r="E130" s="154">
        <v>0.018</v>
      </c>
      <c r="F130" s="154">
        <v>0</v>
      </c>
      <c r="G130" s="155">
        <f>E130*F130</f>
        <v>0</v>
      </c>
      <c r="O130" s="149">
        <v>2</v>
      </c>
      <c r="AA130" s="122">
        <v>12</v>
      </c>
      <c r="AB130" s="122">
        <v>0</v>
      </c>
      <c r="AC130" s="122">
        <v>43</v>
      </c>
      <c r="AZ130" s="122">
        <v>2</v>
      </c>
      <c r="BA130" s="122">
        <f>IF(AZ130=1,G130,0)</f>
        <v>0</v>
      </c>
      <c r="BB130" s="122">
        <f>IF(AZ130=2,G130,0)</f>
        <v>0</v>
      </c>
      <c r="BC130" s="122">
        <f>IF(AZ130=3,G130,0)</f>
        <v>0</v>
      </c>
      <c r="BD130" s="122">
        <f>IF(AZ130=4,G130,0)</f>
        <v>0</v>
      </c>
      <c r="BE130" s="122">
        <f>IF(AZ130=5,G130,0)</f>
        <v>0</v>
      </c>
      <c r="CZ130" s="122">
        <v>0</v>
      </c>
    </row>
    <row r="131" spans="1:57" ht="12.75">
      <c r="A131" s="162"/>
      <c r="B131" s="163" t="s">
        <v>67</v>
      </c>
      <c r="C131" s="164" t="str">
        <f>CONCATENATE(B121," ",C121)</f>
        <v>712 Živičné krytiny</v>
      </c>
      <c r="D131" s="162"/>
      <c r="E131" s="165"/>
      <c r="F131" s="165"/>
      <c r="G131" s="166">
        <f>SUM(G121:G130)</f>
        <v>0</v>
      </c>
      <c r="O131" s="149">
        <v>4</v>
      </c>
      <c r="BA131" s="167">
        <f>SUM(BA121:BA130)</f>
        <v>0</v>
      </c>
      <c r="BB131" s="167">
        <f>SUM(BB121:BB130)</f>
        <v>0</v>
      </c>
      <c r="BC131" s="167">
        <f>SUM(BC121:BC130)</f>
        <v>0</v>
      </c>
      <c r="BD131" s="167">
        <f>SUM(BD121:BD130)</f>
        <v>0</v>
      </c>
      <c r="BE131" s="167">
        <f>SUM(BE121:BE130)</f>
        <v>0</v>
      </c>
    </row>
    <row r="132" spans="1:15" ht="12.75">
      <c r="A132" s="142" t="s">
        <v>64</v>
      </c>
      <c r="B132" s="143" t="s">
        <v>237</v>
      </c>
      <c r="C132" s="144" t="s">
        <v>238</v>
      </c>
      <c r="D132" s="145"/>
      <c r="E132" s="146"/>
      <c r="F132" s="146"/>
      <c r="G132" s="147"/>
      <c r="H132" s="148"/>
      <c r="I132" s="148"/>
      <c r="O132" s="149">
        <v>1</v>
      </c>
    </row>
    <row r="133" spans="1:104" ht="22.5">
      <c r="A133" s="150">
        <v>44</v>
      </c>
      <c r="B133" s="151" t="s">
        <v>239</v>
      </c>
      <c r="C133" s="152" t="s">
        <v>240</v>
      </c>
      <c r="D133" s="153" t="s">
        <v>72</v>
      </c>
      <c r="E133" s="154">
        <v>232.187</v>
      </c>
      <c r="F133" s="154">
        <v>0</v>
      </c>
      <c r="G133" s="155">
        <f>E133*F133</f>
        <v>0</v>
      </c>
      <c r="O133" s="149">
        <v>2</v>
      </c>
      <c r="AA133" s="122">
        <v>12</v>
      </c>
      <c r="AB133" s="122">
        <v>0</v>
      </c>
      <c r="AC133" s="122">
        <v>44</v>
      </c>
      <c r="AZ133" s="122">
        <v>2</v>
      </c>
      <c r="BA133" s="122">
        <f>IF(AZ133=1,G133,0)</f>
        <v>0</v>
      </c>
      <c r="BB133" s="122">
        <f>IF(AZ133=2,G133,0)</f>
        <v>0</v>
      </c>
      <c r="BC133" s="122">
        <f>IF(AZ133=3,G133,0)</f>
        <v>0</v>
      </c>
      <c r="BD133" s="122">
        <f>IF(AZ133=4,G133,0)</f>
        <v>0</v>
      </c>
      <c r="BE133" s="122">
        <f>IF(AZ133=5,G133,0)</f>
        <v>0</v>
      </c>
      <c r="CZ133" s="122">
        <v>0</v>
      </c>
    </row>
    <row r="134" spans="1:15" ht="12.75">
      <c r="A134" s="156"/>
      <c r="B134" s="157"/>
      <c r="C134" s="199" t="s">
        <v>241</v>
      </c>
      <c r="D134" s="200"/>
      <c r="E134" s="158">
        <v>39.195</v>
      </c>
      <c r="F134" s="159"/>
      <c r="G134" s="160"/>
      <c r="M134" s="161" t="s">
        <v>241</v>
      </c>
      <c r="O134" s="149"/>
    </row>
    <row r="135" spans="1:15" ht="12.75">
      <c r="A135" s="156"/>
      <c r="B135" s="157"/>
      <c r="C135" s="199" t="s">
        <v>242</v>
      </c>
      <c r="D135" s="200"/>
      <c r="E135" s="158">
        <v>192.992</v>
      </c>
      <c r="F135" s="159"/>
      <c r="G135" s="160"/>
      <c r="M135" s="161" t="s">
        <v>242</v>
      </c>
      <c r="O135" s="149"/>
    </row>
    <row r="136" spans="1:104" ht="12.75">
      <c r="A136" s="150">
        <v>45</v>
      </c>
      <c r="B136" s="151" t="s">
        <v>243</v>
      </c>
      <c r="C136" s="152" t="s">
        <v>244</v>
      </c>
      <c r="D136" s="153" t="s">
        <v>72</v>
      </c>
      <c r="E136" s="154">
        <v>243.7995</v>
      </c>
      <c r="F136" s="154">
        <v>0</v>
      </c>
      <c r="G136" s="155">
        <f>E136*F136</f>
        <v>0</v>
      </c>
      <c r="O136" s="149">
        <v>2</v>
      </c>
      <c r="AA136" s="122">
        <v>12</v>
      </c>
      <c r="AB136" s="122">
        <v>1</v>
      </c>
      <c r="AC136" s="122">
        <v>45</v>
      </c>
      <c r="AZ136" s="122">
        <v>2</v>
      </c>
      <c r="BA136" s="122">
        <f>IF(AZ136=1,G136,0)</f>
        <v>0</v>
      </c>
      <c r="BB136" s="122">
        <f>IF(AZ136=2,G136,0)</f>
        <v>0</v>
      </c>
      <c r="BC136" s="122">
        <f>IF(AZ136=3,G136,0)</f>
        <v>0</v>
      </c>
      <c r="BD136" s="122">
        <f>IF(AZ136=4,G136,0)</f>
        <v>0</v>
      </c>
      <c r="BE136" s="122">
        <f>IF(AZ136=5,G136,0)</f>
        <v>0</v>
      </c>
      <c r="CZ136" s="122">
        <v>0.007</v>
      </c>
    </row>
    <row r="137" spans="1:15" ht="12.75">
      <c r="A137" s="156"/>
      <c r="B137" s="157"/>
      <c r="C137" s="199" t="s">
        <v>245</v>
      </c>
      <c r="D137" s="200"/>
      <c r="E137" s="158">
        <v>243.7995</v>
      </c>
      <c r="F137" s="159"/>
      <c r="G137" s="160"/>
      <c r="M137" s="161" t="s">
        <v>245</v>
      </c>
      <c r="O137" s="149"/>
    </row>
    <row r="138" spans="1:104" ht="12.75">
      <c r="A138" s="150">
        <v>46</v>
      </c>
      <c r="B138" s="151" t="s">
        <v>246</v>
      </c>
      <c r="C138" s="152" t="s">
        <v>247</v>
      </c>
      <c r="D138" s="153" t="s">
        <v>72</v>
      </c>
      <c r="E138" s="154">
        <v>243.7995</v>
      </c>
      <c r="F138" s="154">
        <v>0</v>
      </c>
      <c r="G138" s="155">
        <f>E138*F138</f>
        <v>0</v>
      </c>
      <c r="O138" s="149">
        <v>2</v>
      </c>
      <c r="AA138" s="122">
        <v>12</v>
      </c>
      <c r="AB138" s="122">
        <v>1</v>
      </c>
      <c r="AC138" s="122">
        <v>46</v>
      </c>
      <c r="AZ138" s="122">
        <v>2</v>
      </c>
      <c r="BA138" s="122">
        <f>IF(AZ138=1,G138,0)</f>
        <v>0</v>
      </c>
      <c r="BB138" s="122">
        <f>IF(AZ138=2,G138,0)</f>
        <v>0</v>
      </c>
      <c r="BC138" s="122">
        <f>IF(AZ138=3,G138,0)</f>
        <v>0</v>
      </c>
      <c r="BD138" s="122">
        <f>IF(AZ138=4,G138,0)</f>
        <v>0</v>
      </c>
      <c r="BE138" s="122">
        <f>IF(AZ138=5,G138,0)</f>
        <v>0</v>
      </c>
      <c r="CZ138" s="122">
        <v>0.0075</v>
      </c>
    </row>
    <row r="139" spans="1:15" ht="12.75">
      <c r="A139" s="156"/>
      <c r="B139" s="157"/>
      <c r="C139" s="199" t="s">
        <v>245</v>
      </c>
      <c r="D139" s="200"/>
      <c r="E139" s="158">
        <v>243.7995</v>
      </c>
      <c r="F139" s="159"/>
      <c r="G139" s="160"/>
      <c r="M139" s="161" t="s">
        <v>245</v>
      </c>
      <c r="O139" s="149"/>
    </row>
    <row r="140" spans="1:104" ht="12.75">
      <c r="A140" s="150">
        <v>47</v>
      </c>
      <c r="B140" s="151" t="s">
        <v>248</v>
      </c>
      <c r="C140" s="152" t="s">
        <v>249</v>
      </c>
      <c r="D140" s="153" t="s">
        <v>72</v>
      </c>
      <c r="E140" s="154">
        <v>232.187</v>
      </c>
      <c r="F140" s="154">
        <v>0</v>
      </c>
      <c r="G140" s="155">
        <f>E140*F140</f>
        <v>0</v>
      </c>
      <c r="O140" s="149">
        <v>2</v>
      </c>
      <c r="AA140" s="122">
        <v>12</v>
      </c>
      <c r="AB140" s="122">
        <v>0</v>
      </c>
      <c r="AC140" s="122">
        <v>47</v>
      </c>
      <c r="AZ140" s="122">
        <v>2</v>
      </c>
      <c r="BA140" s="122">
        <f>IF(AZ140=1,G140,0)</f>
        <v>0</v>
      </c>
      <c r="BB140" s="122">
        <f>IF(AZ140=2,G140,0)</f>
        <v>0</v>
      </c>
      <c r="BC140" s="122">
        <f>IF(AZ140=3,G140,0)</f>
        <v>0</v>
      </c>
      <c r="BD140" s="122">
        <f>IF(AZ140=4,G140,0)</f>
        <v>0</v>
      </c>
      <c r="BE140" s="122">
        <f>IF(AZ140=5,G140,0)</f>
        <v>0</v>
      </c>
      <c r="CZ140" s="122">
        <v>0</v>
      </c>
    </row>
    <row r="141" spans="1:104" ht="12.75">
      <c r="A141" s="150">
        <v>48</v>
      </c>
      <c r="B141" s="151" t="s">
        <v>250</v>
      </c>
      <c r="C141" s="152" t="s">
        <v>251</v>
      </c>
      <c r="D141" s="153" t="s">
        <v>72</v>
      </c>
      <c r="E141" s="154">
        <v>267.0185</v>
      </c>
      <c r="F141" s="154">
        <v>0</v>
      </c>
      <c r="G141" s="155">
        <f>E141*F141</f>
        <v>0</v>
      </c>
      <c r="O141" s="149">
        <v>2</v>
      </c>
      <c r="AA141" s="122">
        <v>12</v>
      </c>
      <c r="AB141" s="122">
        <v>1</v>
      </c>
      <c r="AC141" s="122">
        <v>48</v>
      </c>
      <c r="AZ141" s="122">
        <v>2</v>
      </c>
      <c r="BA141" s="122">
        <f>IF(AZ141=1,G141,0)</f>
        <v>0</v>
      </c>
      <c r="BB141" s="122">
        <f>IF(AZ141=2,G141,0)</f>
        <v>0</v>
      </c>
      <c r="BC141" s="122">
        <f>IF(AZ141=3,G141,0)</f>
        <v>0</v>
      </c>
      <c r="BD141" s="122">
        <f>IF(AZ141=4,G141,0)</f>
        <v>0</v>
      </c>
      <c r="BE141" s="122">
        <f>IF(AZ141=5,G141,0)</f>
        <v>0</v>
      </c>
      <c r="CZ141" s="122">
        <v>8E-05</v>
      </c>
    </row>
    <row r="142" spans="1:15" ht="12.75">
      <c r="A142" s="156"/>
      <c r="B142" s="157"/>
      <c r="C142" s="199" t="s">
        <v>252</v>
      </c>
      <c r="D142" s="200"/>
      <c r="E142" s="158">
        <v>267.0185</v>
      </c>
      <c r="F142" s="159"/>
      <c r="G142" s="160"/>
      <c r="M142" s="161" t="s">
        <v>252</v>
      </c>
      <c r="O142" s="149"/>
    </row>
    <row r="143" spans="1:104" ht="12.75">
      <c r="A143" s="150">
        <v>49</v>
      </c>
      <c r="B143" s="151" t="s">
        <v>253</v>
      </c>
      <c r="C143" s="152" t="s">
        <v>254</v>
      </c>
      <c r="D143" s="153" t="s">
        <v>205</v>
      </c>
      <c r="E143" s="154">
        <v>3.56</v>
      </c>
      <c r="F143" s="154">
        <v>0</v>
      </c>
      <c r="G143" s="155">
        <f>E143*F143</f>
        <v>0</v>
      </c>
      <c r="O143" s="149">
        <v>2</v>
      </c>
      <c r="AA143" s="122">
        <v>12</v>
      </c>
      <c r="AB143" s="122">
        <v>0</v>
      </c>
      <c r="AC143" s="122">
        <v>49</v>
      </c>
      <c r="AZ143" s="122">
        <v>2</v>
      </c>
      <c r="BA143" s="122">
        <f>IF(AZ143=1,G143,0)</f>
        <v>0</v>
      </c>
      <c r="BB143" s="122">
        <f>IF(AZ143=2,G143,0)</f>
        <v>0</v>
      </c>
      <c r="BC143" s="122">
        <f>IF(AZ143=3,G143,0)</f>
        <v>0</v>
      </c>
      <c r="BD143" s="122">
        <f>IF(AZ143=4,G143,0)</f>
        <v>0</v>
      </c>
      <c r="BE143" s="122">
        <f>IF(AZ143=5,G143,0)</f>
        <v>0</v>
      </c>
      <c r="CZ143" s="122">
        <v>0</v>
      </c>
    </row>
    <row r="144" spans="1:57" ht="12.75">
      <c r="A144" s="162"/>
      <c r="B144" s="163" t="s">
        <v>67</v>
      </c>
      <c r="C144" s="164" t="str">
        <f>CONCATENATE(B132," ",C132)</f>
        <v>713 Izolace tepelné</v>
      </c>
      <c r="D144" s="162"/>
      <c r="E144" s="165"/>
      <c r="F144" s="165"/>
      <c r="G144" s="166">
        <f>SUM(G132:G143)</f>
        <v>0</v>
      </c>
      <c r="O144" s="149">
        <v>4</v>
      </c>
      <c r="BA144" s="167">
        <f>SUM(BA132:BA143)</f>
        <v>0</v>
      </c>
      <c r="BB144" s="167">
        <f>SUM(BB132:BB143)</f>
        <v>0</v>
      </c>
      <c r="BC144" s="167">
        <f>SUM(BC132:BC143)</f>
        <v>0</v>
      </c>
      <c r="BD144" s="167">
        <f>SUM(BD132:BD143)</f>
        <v>0</v>
      </c>
      <c r="BE144" s="167">
        <f>SUM(BE132:BE143)</f>
        <v>0</v>
      </c>
    </row>
    <row r="145" spans="1:15" ht="12.75">
      <c r="A145" s="142" t="s">
        <v>64</v>
      </c>
      <c r="B145" s="143" t="s">
        <v>255</v>
      </c>
      <c r="C145" s="144" t="s">
        <v>256</v>
      </c>
      <c r="D145" s="145"/>
      <c r="E145" s="146"/>
      <c r="F145" s="146"/>
      <c r="G145" s="147"/>
      <c r="H145" s="148"/>
      <c r="I145" s="148"/>
      <c r="O145" s="149">
        <v>1</v>
      </c>
    </row>
    <row r="146" spans="1:104" ht="22.5">
      <c r="A146" s="150">
        <v>50</v>
      </c>
      <c r="B146" s="151" t="s">
        <v>257</v>
      </c>
      <c r="C146" s="152" t="s">
        <v>258</v>
      </c>
      <c r="D146" s="153" t="s">
        <v>259</v>
      </c>
      <c r="E146" s="154">
        <v>4</v>
      </c>
      <c r="F146" s="154">
        <v>0</v>
      </c>
      <c r="G146" s="155">
        <f>E146*F146</f>
        <v>0</v>
      </c>
      <c r="O146" s="149">
        <v>2</v>
      </c>
      <c r="AA146" s="122">
        <v>12</v>
      </c>
      <c r="AB146" s="122">
        <v>0</v>
      </c>
      <c r="AC146" s="122">
        <v>50</v>
      </c>
      <c r="AZ146" s="122">
        <v>2</v>
      </c>
      <c r="BA146" s="122">
        <f>IF(AZ146=1,G146,0)</f>
        <v>0</v>
      </c>
      <c r="BB146" s="122">
        <f>IF(AZ146=2,G146,0)</f>
        <v>0</v>
      </c>
      <c r="BC146" s="122">
        <f>IF(AZ146=3,G146,0)</f>
        <v>0</v>
      </c>
      <c r="BD146" s="122">
        <f>IF(AZ146=4,G146,0)</f>
        <v>0</v>
      </c>
      <c r="BE146" s="122">
        <f>IF(AZ146=5,G146,0)</f>
        <v>0</v>
      </c>
      <c r="CZ146" s="122">
        <v>0.07382</v>
      </c>
    </row>
    <row r="147" spans="1:104" ht="12.75">
      <c r="A147" s="150">
        <v>51</v>
      </c>
      <c r="B147" s="151" t="s">
        <v>260</v>
      </c>
      <c r="C147" s="152" t="s">
        <v>261</v>
      </c>
      <c r="D147" s="153" t="s">
        <v>259</v>
      </c>
      <c r="E147" s="154">
        <v>2</v>
      </c>
      <c r="F147" s="154">
        <v>0</v>
      </c>
      <c r="G147" s="155">
        <f>E147*F147</f>
        <v>0</v>
      </c>
      <c r="O147" s="149">
        <v>2</v>
      </c>
      <c r="AA147" s="122">
        <v>12</v>
      </c>
      <c r="AB147" s="122">
        <v>0</v>
      </c>
      <c r="AC147" s="122">
        <v>51</v>
      </c>
      <c r="AZ147" s="122">
        <v>2</v>
      </c>
      <c r="BA147" s="122">
        <f>IF(AZ147=1,G147,0)</f>
        <v>0</v>
      </c>
      <c r="BB147" s="122">
        <f>IF(AZ147=2,G147,0)</f>
        <v>0</v>
      </c>
      <c r="BC147" s="122">
        <f>IF(AZ147=3,G147,0)</f>
        <v>0</v>
      </c>
      <c r="BD147" s="122">
        <f>IF(AZ147=4,G147,0)</f>
        <v>0</v>
      </c>
      <c r="BE147" s="122">
        <f>IF(AZ147=5,G147,0)</f>
        <v>0</v>
      </c>
      <c r="CZ147" s="122">
        <v>0.00013</v>
      </c>
    </row>
    <row r="148" spans="1:104" ht="12.75">
      <c r="A148" s="150">
        <v>52</v>
      </c>
      <c r="B148" s="151" t="s">
        <v>262</v>
      </c>
      <c r="C148" s="152" t="s">
        <v>263</v>
      </c>
      <c r="D148" s="153" t="s">
        <v>205</v>
      </c>
      <c r="E148" s="154">
        <v>0.3</v>
      </c>
      <c r="F148" s="154">
        <v>0</v>
      </c>
      <c r="G148" s="155">
        <f>E148*F148</f>
        <v>0</v>
      </c>
      <c r="O148" s="149">
        <v>2</v>
      </c>
      <c r="AA148" s="122">
        <v>12</v>
      </c>
      <c r="AB148" s="122">
        <v>0</v>
      </c>
      <c r="AC148" s="122">
        <v>52</v>
      </c>
      <c r="AZ148" s="122">
        <v>2</v>
      </c>
      <c r="BA148" s="122">
        <f>IF(AZ148=1,G148,0)</f>
        <v>0</v>
      </c>
      <c r="BB148" s="122">
        <f>IF(AZ148=2,G148,0)</f>
        <v>0</v>
      </c>
      <c r="BC148" s="122">
        <f>IF(AZ148=3,G148,0)</f>
        <v>0</v>
      </c>
      <c r="BD148" s="122">
        <f>IF(AZ148=4,G148,0)</f>
        <v>0</v>
      </c>
      <c r="BE148" s="122">
        <f>IF(AZ148=5,G148,0)</f>
        <v>0</v>
      </c>
      <c r="CZ148" s="122">
        <v>0</v>
      </c>
    </row>
    <row r="149" spans="1:57" ht="12.75">
      <c r="A149" s="162"/>
      <c r="B149" s="163" t="s">
        <v>67</v>
      </c>
      <c r="C149" s="164" t="str">
        <f>CONCATENATE(B145," ",C145)</f>
        <v>721 Vnitřní kanalizace</v>
      </c>
      <c r="D149" s="162"/>
      <c r="E149" s="165"/>
      <c r="F149" s="165"/>
      <c r="G149" s="166">
        <f>SUM(G145:G148)</f>
        <v>0</v>
      </c>
      <c r="O149" s="149">
        <v>4</v>
      </c>
      <c r="BA149" s="167">
        <f>SUM(BA145:BA148)</f>
        <v>0</v>
      </c>
      <c r="BB149" s="167">
        <f>SUM(BB145:BB148)</f>
        <v>0</v>
      </c>
      <c r="BC149" s="167">
        <f>SUM(BC145:BC148)</f>
        <v>0</v>
      </c>
      <c r="BD149" s="167">
        <f>SUM(BD145:BD148)</f>
        <v>0</v>
      </c>
      <c r="BE149" s="167">
        <f>SUM(BE145:BE148)</f>
        <v>0</v>
      </c>
    </row>
    <row r="150" spans="1:15" ht="12.75">
      <c r="A150" s="142" t="s">
        <v>64</v>
      </c>
      <c r="B150" s="143" t="s">
        <v>264</v>
      </c>
      <c r="C150" s="144" t="s">
        <v>265</v>
      </c>
      <c r="D150" s="145"/>
      <c r="E150" s="146"/>
      <c r="F150" s="146"/>
      <c r="G150" s="147"/>
      <c r="H150" s="148"/>
      <c r="I150" s="148"/>
      <c r="O150" s="149">
        <v>1</v>
      </c>
    </row>
    <row r="151" spans="1:104" ht="12.75">
      <c r="A151" s="150">
        <v>53</v>
      </c>
      <c r="B151" s="151" t="s">
        <v>266</v>
      </c>
      <c r="C151" s="152" t="s">
        <v>267</v>
      </c>
      <c r="D151" s="153" t="s">
        <v>72</v>
      </c>
      <c r="E151" s="154">
        <v>78.39</v>
      </c>
      <c r="F151" s="154">
        <v>0</v>
      </c>
      <c r="G151" s="155">
        <f>E151*F151</f>
        <v>0</v>
      </c>
      <c r="O151" s="149">
        <v>2</v>
      </c>
      <c r="AA151" s="122">
        <v>12</v>
      </c>
      <c r="AB151" s="122">
        <v>0</v>
      </c>
      <c r="AC151" s="122">
        <v>53</v>
      </c>
      <c r="AZ151" s="122">
        <v>2</v>
      </c>
      <c r="BA151" s="122">
        <f>IF(AZ151=1,G151,0)</f>
        <v>0</v>
      </c>
      <c r="BB151" s="122">
        <f>IF(AZ151=2,G151,0)</f>
        <v>0</v>
      </c>
      <c r="BC151" s="122">
        <f>IF(AZ151=3,G151,0)</f>
        <v>0</v>
      </c>
      <c r="BD151" s="122">
        <f>IF(AZ151=4,G151,0)</f>
        <v>0</v>
      </c>
      <c r="BE151" s="122">
        <f>IF(AZ151=5,G151,0)</f>
        <v>0</v>
      </c>
      <c r="CZ151" s="122">
        <v>0</v>
      </c>
    </row>
    <row r="152" spans="1:15" ht="12.75">
      <c r="A152" s="156"/>
      <c r="B152" s="157"/>
      <c r="C152" s="199" t="s">
        <v>268</v>
      </c>
      <c r="D152" s="200"/>
      <c r="E152" s="158">
        <v>0</v>
      </c>
      <c r="F152" s="159"/>
      <c r="G152" s="160"/>
      <c r="M152" s="161" t="s">
        <v>268</v>
      </c>
      <c r="O152" s="149"/>
    </row>
    <row r="153" spans="1:15" ht="12.75">
      <c r="A153" s="156"/>
      <c r="B153" s="157"/>
      <c r="C153" s="199" t="s">
        <v>269</v>
      </c>
      <c r="D153" s="200"/>
      <c r="E153" s="158">
        <v>78.39</v>
      </c>
      <c r="F153" s="159"/>
      <c r="G153" s="160"/>
      <c r="M153" s="161" t="s">
        <v>269</v>
      </c>
      <c r="O153" s="149"/>
    </row>
    <row r="154" spans="1:104" ht="12.75">
      <c r="A154" s="150">
        <v>54</v>
      </c>
      <c r="B154" s="151" t="s">
        <v>270</v>
      </c>
      <c r="C154" s="152" t="s">
        <v>271</v>
      </c>
      <c r="D154" s="153" t="s">
        <v>272</v>
      </c>
      <c r="E154" s="154">
        <v>2.4701</v>
      </c>
      <c r="F154" s="154">
        <v>0</v>
      </c>
      <c r="G154" s="155">
        <f>E154*F154</f>
        <v>0</v>
      </c>
      <c r="O154" s="149">
        <v>2</v>
      </c>
      <c r="AA154" s="122">
        <v>12</v>
      </c>
      <c r="AB154" s="122">
        <v>1</v>
      </c>
      <c r="AC154" s="122">
        <v>54</v>
      </c>
      <c r="AZ154" s="122">
        <v>2</v>
      </c>
      <c r="BA154" s="122">
        <f>IF(AZ154=1,G154,0)</f>
        <v>0</v>
      </c>
      <c r="BB154" s="122">
        <f>IF(AZ154=2,G154,0)</f>
        <v>0</v>
      </c>
      <c r="BC154" s="122">
        <f>IF(AZ154=3,G154,0)</f>
        <v>0</v>
      </c>
      <c r="BD154" s="122">
        <f>IF(AZ154=4,G154,0)</f>
        <v>0</v>
      </c>
      <c r="BE154" s="122">
        <f>IF(AZ154=5,G154,0)</f>
        <v>0</v>
      </c>
      <c r="CZ154" s="122">
        <v>0.55</v>
      </c>
    </row>
    <row r="155" spans="1:15" ht="12.75">
      <c r="A155" s="156"/>
      <c r="B155" s="157"/>
      <c r="C155" s="199" t="s">
        <v>273</v>
      </c>
      <c r="D155" s="200"/>
      <c r="E155" s="158">
        <v>0.811</v>
      </c>
      <c r="F155" s="159"/>
      <c r="G155" s="160"/>
      <c r="M155" s="161" t="s">
        <v>273</v>
      </c>
      <c r="O155" s="149"/>
    </row>
    <row r="156" spans="1:15" ht="12.75">
      <c r="A156" s="156"/>
      <c r="B156" s="157"/>
      <c r="C156" s="199" t="s">
        <v>274</v>
      </c>
      <c r="D156" s="200"/>
      <c r="E156" s="158">
        <v>0.329</v>
      </c>
      <c r="F156" s="159"/>
      <c r="G156" s="160"/>
      <c r="M156" s="161" t="s">
        <v>274</v>
      </c>
      <c r="O156" s="149"/>
    </row>
    <row r="157" spans="1:15" ht="12.75">
      <c r="A157" s="156"/>
      <c r="B157" s="157"/>
      <c r="C157" s="199" t="s">
        <v>275</v>
      </c>
      <c r="D157" s="200"/>
      <c r="E157" s="158">
        <v>0.9462</v>
      </c>
      <c r="F157" s="159"/>
      <c r="G157" s="160"/>
      <c r="M157" s="161" t="s">
        <v>275</v>
      </c>
      <c r="O157" s="149"/>
    </row>
    <row r="158" spans="1:15" ht="12.75">
      <c r="A158" s="156"/>
      <c r="B158" s="157"/>
      <c r="C158" s="199" t="s">
        <v>276</v>
      </c>
      <c r="D158" s="200"/>
      <c r="E158" s="158">
        <v>0.3839</v>
      </c>
      <c r="F158" s="159"/>
      <c r="G158" s="160"/>
      <c r="M158" s="161" t="s">
        <v>276</v>
      </c>
      <c r="O158" s="149"/>
    </row>
    <row r="159" spans="1:104" ht="12.75">
      <c r="A159" s="150">
        <v>55</v>
      </c>
      <c r="B159" s="151" t="s">
        <v>277</v>
      </c>
      <c r="C159" s="152" t="s">
        <v>278</v>
      </c>
      <c r="D159" s="153" t="s">
        <v>72</v>
      </c>
      <c r="E159" s="154">
        <v>78.39</v>
      </c>
      <c r="F159" s="154">
        <v>0</v>
      </c>
      <c r="G159" s="155">
        <f>E159*F159</f>
        <v>0</v>
      </c>
      <c r="O159" s="149">
        <v>2</v>
      </c>
      <c r="AA159" s="122">
        <v>12</v>
      </c>
      <c r="AB159" s="122">
        <v>0</v>
      </c>
      <c r="AC159" s="122">
        <v>55</v>
      </c>
      <c r="AZ159" s="122">
        <v>2</v>
      </c>
      <c r="BA159" s="122">
        <f>IF(AZ159=1,G159,0)</f>
        <v>0</v>
      </c>
      <c r="BB159" s="122">
        <f>IF(AZ159=2,G159,0)</f>
        <v>0</v>
      </c>
      <c r="BC159" s="122">
        <f>IF(AZ159=3,G159,0)</f>
        <v>0</v>
      </c>
      <c r="BD159" s="122">
        <f>IF(AZ159=4,G159,0)</f>
        <v>0</v>
      </c>
      <c r="BE159" s="122">
        <f>IF(AZ159=5,G159,0)</f>
        <v>0</v>
      </c>
      <c r="CZ159" s="122">
        <v>0</v>
      </c>
    </row>
    <row r="160" spans="1:15" ht="12.75">
      <c r="A160" s="156"/>
      <c r="B160" s="157"/>
      <c r="C160" s="199" t="s">
        <v>268</v>
      </c>
      <c r="D160" s="200"/>
      <c r="E160" s="158">
        <v>0</v>
      </c>
      <c r="F160" s="159"/>
      <c r="G160" s="160"/>
      <c r="M160" s="161" t="s">
        <v>268</v>
      </c>
      <c r="O160" s="149"/>
    </row>
    <row r="161" spans="1:15" ht="12.75">
      <c r="A161" s="156"/>
      <c r="B161" s="157"/>
      <c r="C161" s="199" t="s">
        <v>269</v>
      </c>
      <c r="D161" s="200"/>
      <c r="E161" s="158">
        <v>78.39</v>
      </c>
      <c r="F161" s="159"/>
      <c r="G161" s="160"/>
      <c r="M161" s="161" t="s">
        <v>269</v>
      </c>
      <c r="O161" s="149"/>
    </row>
    <row r="162" spans="1:104" ht="12.75">
      <c r="A162" s="150">
        <v>56</v>
      </c>
      <c r="B162" s="151" t="s">
        <v>279</v>
      </c>
      <c r="C162" s="152" t="s">
        <v>280</v>
      </c>
      <c r="D162" s="153" t="s">
        <v>72</v>
      </c>
      <c r="E162" s="154">
        <v>84.6612</v>
      </c>
      <c r="F162" s="154">
        <v>0</v>
      </c>
      <c r="G162" s="155">
        <f>E162*F162</f>
        <v>0</v>
      </c>
      <c r="O162" s="149">
        <v>2</v>
      </c>
      <c r="AA162" s="122">
        <v>12</v>
      </c>
      <c r="AB162" s="122">
        <v>1</v>
      </c>
      <c r="AC162" s="122">
        <v>56</v>
      </c>
      <c r="AZ162" s="122">
        <v>2</v>
      </c>
      <c r="BA162" s="122">
        <f>IF(AZ162=1,G162,0)</f>
        <v>0</v>
      </c>
      <c r="BB162" s="122">
        <f>IF(AZ162=2,G162,0)</f>
        <v>0</v>
      </c>
      <c r="BC162" s="122">
        <f>IF(AZ162=3,G162,0)</f>
        <v>0</v>
      </c>
      <c r="BD162" s="122">
        <f>IF(AZ162=4,G162,0)</f>
        <v>0</v>
      </c>
      <c r="BE162" s="122">
        <f>IF(AZ162=5,G162,0)</f>
        <v>0</v>
      </c>
      <c r="CZ162" s="122">
        <v>0.00908</v>
      </c>
    </row>
    <row r="163" spans="1:15" ht="12.75">
      <c r="A163" s="156"/>
      <c r="B163" s="157"/>
      <c r="C163" s="199" t="s">
        <v>281</v>
      </c>
      <c r="D163" s="200"/>
      <c r="E163" s="158">
        <v>84.6612</v>
      </c>
      <c r="F163" s="159"/>
      <c r="G163" s="160"/>
      <c r="M163" s="161" t="s">
        <v>281</v>
      </c>
      <c r="O163" s="149"/>
    </row>
    <row r="164" spans="1:104" ht="12.75">
      <c r="A164" s="150">
        <v>57</v>
      </c>
      <c r="B164" s="151" t="s">
        <v>282</v>
      </c>
      <c r="C164" s="152" t="s">
        <v>283</v>
      </c>
      <c r="D164" s="153" t="s">
        <v>272</v>
      </c>
      <c r="E164" s="154">
        <v>3.7399</v>
      </c>
      <c r="F164" s="154">
        <v>0</v>
      </c>
      <c r="G164" s="155">
        <f>E164*F164</f>
        <v>0</v>
      </c>
      <c r="O164" s="149">
        <v>2</v>
      </c>
      <c r="AA164" s="122">
        <v>12</v>
      </c>
      <c r="AB164" s="122">
        <v>0</v>
      </c>
      <c r="AC164" s="122">
        <v>57</v>
      </c>
      <c r="AZ164" s="122">
        <v>2</v>
      </c>
      <c r="BA164" s="122">
        <f>IF(AZ164=1,G164,0)</f>
        <v>0</v>
      </c>
      <c r="BB164" s="122">
        <f>IF(AZ164=2,G164,0)</f>
        <v>0</v>
      </c>
      <c r="BC164" s="122">
        <f>IF(AZ164=3,G164,0)</f>
        <v>0</v>
      </c>
      <c r="BD164" s="122">
        <f>IF(AZ164=4,G164,0)</f>
        <v>0</v>
      </c>
      <c r="BE164" s="122">
        <f>IF(AZ164=5,G164,0)</f>
        <v>0</v>
      </c>
      <c r="CZ164" s="122">
        <v>0.00295</v>
      </c>
    </row>
    <row r="165" spans="1:15" ht="12.75">
      <c r="A165" s="156"/>
      <c r="B165" s="157"/>
      <c r="C165" s="199" t="s">
        <v>284</v>
      </c>
      <c r="D165" s="200"/>
      <c r="E165" s="158">
        <v>2.47</v>
      </c>
      <c r="F165" s="159"/>
      <c r="G165" s="160"/>
      <c r="M165" s="161" t="s">
        <v>284</v>
      </c>
      <c r="O165" s="149"/>
    </row>
    <row r="166" spans="1:15" ht="12.75">
      <c r="A166" s="156"/>
      <c r="B166" s="157"/>
      <c r="C166" s="199" t="s">
        <v>285</v>
      </c>
      <c r="D166" s="200"/>
      <c r="E166" s="158">
        <v>1.2699</v>
      </c>
      <c r="F166" s="159"/>
      <c r="G166" s="160"/>
      <c r="M166" s="161" t="s">
        <v>285</v>
      </c>
      <c r="O166" s="149"/>
    </row>
    <row r="167" spans="1:104" ht="12.75">
      <c r="A167" s="150">
        <v>58</v>
      </c>
      <c r="B167" s="151" t="s">
        <v>286</v>
      </c>
      <c r="C167" s="152" t="s">
        <v>287</v>
      </c>
      <c r="D167" s="153" t="s">
        <v>72</v>
      </c>
      <c r="E167" s="154">
        <v>90.6864</v>
      </c>
      <c r="F167" s="154">
        <v>0</v>
      </c>
      <c r="G167" s="155">
        <f>E167*F167</f>
        <v>0</v>
      </c>
      <c r="O167" s="149">
        <v>2</v>
      </c>
      <c r="AA167" s="122">
        <v>12</v>
      </c>
      <c r="AB167" s="122">
        <v>0</v>
      </c>
      <c r="AC167" s="122">
        <v>58</v>
      </c>
      <c r="AZ167" s="122">
        <v>2</v>
      </c>
      <c r="BA167" s="122">
        <f>IF(AZ167=1,G167,0)</f>
        <v>0</v>
      </c>
      <c r="BB167" s="122">
        <f>IF(AZ167=2,G167,0)</f>
        <v>0</v>
      </c>
      <c r="BC167" s="122">
        <f>IF(AZ167=3,G167,0)</f>
        <v>0</v>
      </c>
      <c r="BD167" s="122">
        <f>IF(AZ167=4,G167,0)</f>
        <v>0</v>
      </c>
      <c r="BE167" s="122">
        <f>IF(AZ167=5,G167,0)</f>
        <v>0</v>
      </c>
      <c r="CZ167" s="122">
        <v>6E-05</v>
      </c>
    </row>
    <row r="168" spans="1:15" ht="12.75">
      <c r="A168" s="156"/>
      <c r="B168" s="157"/>
      <c r="C168" s="199" t="s">
        <v>288</v>
      </c>
      <c r="D168" s="200"/>
      <c r="E168" s="158">
        <v>18.432</v>
      </c>
      <c r="F168" s="159"/>
      <c r="G168" s="160"/>
      <c r="M168" s="161" t="s">
        <v>288</v>
      </c>
      <c r="O168" s="149"/>
    </row>
    <row r="169" spans="1:15" ht="12.75">
      <c r="A169" s="156"/>
      <c r="B169" s="157"/>
      <c r="C169" s="199" t="s">
        <v>289</v>
      </c>
      <c r="D169" s="200"/>
      <c r="E169" s="158">
        <v>12.288</v>
      </c>
      <c r="F169" s="159"/>
      <c r="G169" s="160"/>
      <c r="M169" s="161" t="s">
        <v>289</v>
      </c>
      <c r="O169" s="149"/>
    </row>
    <row r="170" spans="1:15" ht="12.75">
      <c r="A170" s="156"/>
      <c r="B170" s="157"/>
      <c r="C170" s="199" t="s">
        <v>290</v>
      </c>
      <c r="D170" s="200"/>
      <c r="E170" s="158">
        <v>7.4784</v>
      </c>
      <c r="F170" s="159"/>
      <c r="G170" s="160"/>
      <c r="M170" s="161" t="s">
        <v>290</v>
      </c>
      <c r="O170" s="149"/>
    </row>
    <row r="171" spans="1:15" ht="12.75">
      <c r="A171" s="156"/>
      <c r="B171" s="157"/>
      <c r="C171" s="199" t="s">
        <v>291</v>
      </c>
      <c r="D171" s="200"/>
      <c r="E171" s="158">
        <v>4.9856</v>
      </c>
      <c r="F171" s="159"/>
      <c r="G171" s="160"/>
      <c r="M171" s="161" t="s">
        <v>291</v>
      </c>
      <c r="O171" s="149"/>
    </row>
    <row r="172" spans="1:15" ht="12.75">
      <c r="A172" s="156"/>
      <c r="B172" s="157"/>
      <c r="C172" s="199" t="s">
        <v>292</v>
      </c>
      <c r="D172" s="200"/>
      <c r="E172" s="158">
        <v>21.504</v>
      </c>
      <c r="F172" s="159"/>
      <c r="G172" s="160"/>
      <c r="M172" s="161" t="s">
        <v>292</v>
      </c>
      <c r="O172" s="149"/>
    </row>
    <row r="173" spans="1:15" ht="12.75">
      <c r="A173" s="156"/>
      <c r="B173" s="157"/>
      <c r="C173" s="199" t="s">
        <v>289</v>
      </c>
      <c r="D173" s="200"/>
      <c r="E173" s="158">
        <v>12.288</v>
      </c>
      <c r="F173" s="159"/>
      <c r="G173" s="160"/>
      <c r="M173" s="161" t="s">
        <v>289</v>
      </c>
      <c r="O173" s="149"/>
    </row>
    <row r="174" spans="1:15" ht="12.75">
      <c r="A174" s="156"/>
      <c r="B174" s="157"/>
      <c r="C174" s="199" t="s">
        <v>293</v>
      </c>
      <c r="D174" s="200"/>
      <c r="E174" s="158">
        <v>8.7248</v>
      </c>
      <c r="F174" s="159"/>
      <c r="G174" s="160"/>
      <c r="M174" s="161" t="s">
        <v>293</v>
      </c>
      <c r="O174" s="149"/>
    </row>
    <row r="175" spans="1:15" ht="12.75">
      <c r="A175" s="156"/>
      <c r="B175" s="157"/>
      <c r="C175" s="199" t="s">
        <v>291</v>
      </c>
      <c r="D175" s="200"/>
      <c r="E175" s="158">
        <v>4.9856</v>
      </c>
      <c r="F175" s="159"/>
      <c r="G175" s="160"/>
      <c r="M175" s="161" t="s">
        <v>291</v>
      </c>
      <c r="O175" s="149"/>
    </row>
    <row r="176" spans="1:104" ht="22.5">
      <c r="A176" s="150">
        <v>59</v>
      </c>
      <c r="B176" s="151" t="s">
        <v>294</v>
      </c>
      <c r="C176" s="152" t="s">
        <v>295</v>
      </c>
      <c r="D176" s="153" t="s">
        <v>72</v>
      </c>
      <c r="E176" s="154">
        <v>7.81</v>
      </c>
      <c r="F176" s="154">
        <v>0</v>
      </c>
      <c r="G176" s="155">
        <f>E176*F176</f>
        <v>0</v>
      </c>
      <c r="O176" s="149">
        <v>2</v>
      </c>
      <c r="AA176" s="122">
        <v>12</v>
      </c>
      <c r="AB176" s="122">
        <v>0</v>
      </c>
      <c r="AC176" s="122">
        <v>59</v>
      </c>
      <c r="AZ176" s="122">
        <v>2</v>
      </c>
      <c r="BA176" s="122">
        <f>IF(AZ176=1,G176,0)</f>
        <v>0</v>
      </c>
      <c r="BB176" s="122">
        <f>IF(AZ176=2,G176,0)</f>
        <v>0</v>
      </c>
      <c r="BC176" s="122">
        <f>IF(AZ176=3,G176,0)</f>
        <v>0</v>
      </c>
      <c r="BD176" s="122">
        <f>IF(AZ176=4,G176,0)</f>
        <v>0</v>
      </c>
      <c r="BE176" s="122">
        <f>IF(AZ176=5,G176,0)</f>
        <v>0</v>
      </c>
      <c r="CZ176" s="122">
        <v>0</v>
      </c>
    </row>
    <row r="177" spans="1:15" ht="12.75">
      <c r="A177" s="156"/>
      <c r="B177" s="157"/>
      <c r="C177" s="199" t="s">
        <v>230</v>
      </c>
      <c r="D177" s="200"/>
      <c r="E177" s="158">
        <v>4.95</v>
      </c>
      <c r="F177" s="159"/>
      <c r="G177" s="160"/>
      <c r="M177" s="161" t="s">
        <v>230</v>
      </c>
      <c r="O177" s="149"/>
    </row>
    <row r="178" spans="1:15" ht="12.75">
      <c r="A178" s="156"/>
      <c r="B178" s="157"/>
      <c r="C178" s="199" t="s">
        <v>231</v>
      </c>
      <c r="D178" s="200"/>
      <c r="E178" s="158">
        <v>2.86</v>
      </c>
      <c r="F178" s="159"/>
      <c r="G178" s="160"/>
      <c r="M178" s="161" t="s">
        <v>231</v>
      </c>
      <c r="O178" s="149"/>
    </row>
    <row r="179" spans="1:104" ht="22.5">
      <c r="A179" s="150">
        <v>60</v>
      </c>
      <c r="B179" s="151" t="s">
        <v>296</v>
      </c>
      <c r="C179" s="152" t="s">
        <v>297</v>
      </c>
      <c r="D179" s="153" t="s">
        <v>72</v>
      </c>
      <c r="E179" s="154">
        <v>8.4348</v>
      </c>
      <c r="F179" s="154">
        <v>0</v>
      </c>
      <c r="G179" s="155">
        <f>E179*F179</f>
        <v>0</v>
      </c>
      <c r="O179" s="149">
        <v>2</v>
      </c>
      <c r="AA179" s="122">
        <v>12</v>
      </c>
      <c r="AB179" s="122">
        <v>1</v>
      </c>
      <c r="AC179" s="122">
        <v>60</v>
      </c>
      <c r="AZ179" s="122">
        <v>2</v>
      </c>
      <c r="BA179" s="122">
        <f>IF(AZ179=1,G179,0)</f>
        <v>0</v>
      </c>
      <c r="BB179" s="122">
        <f>IF(AZ179=2,G179,0)</f>
        <v>0</v>
      </c>
      <c r="BC179" s="122">
        <f>IF(AZ179=3,G179,0)</f>
        <v>0</v>
      </c>
      <c r="BD179" s="122">
        <f>IF(AZ179=4,G179,0)</f>
        <v>0</v>
      </c>
      <c r="BE179" s="122">
        <f>IF(AZ179=5,G179,0)</f>
        <v>0</v>
      </c>
      <c r="CZ179" s="122">
        <v>0.013</v>
      </c>
    </row>
    <row r="180" spans="1:15" ht="12.75">
      <c r="A180" s="156"/>
      <c r="B180" s="157"/>
      <c r="C180" s="199" t="s">
        <v>298</v>
      </c>
      <c r="D180" s="200"/>
      <c r="E180" s="158">
        <v>8.4348</v>
      </c>
      <c r="F180" s="159"/>
      <c r="G180" s="160"/>
      <c r="M180" s="161" t="s">
        <v>298</v>
      </c>
      <c r="O180" s="149"/>
    </row>
    <row r="181" spans="1:104" ht="12.75">
      <c r="A181" s="150">
        <v>61</v>
      </c>
      <c r="B181" s="151" t="s">
        <v>299</v>
      </c>
      <c r="C181" s="152" t="s">
        <v>300</v>
      </c>
      <c r="D181" s="153" t="s">
        <v>272</v>
      </c>
      <c r="E181" s="154">
        <v>0.1855</v>
      </c>
      <c r="F181" s="154">
        <v>0</v>
      </c>
      <c r="G181" s="155">
        <f>E181*F181</f>
        <v>0</v>
      </c>
      <c r="O181" s="149">
        <v>2</v>
      </c>
      <c r="AA181" s="122">
        <v>12</v>
      </c>
      <c r="AB181" s="122">
        <v>0</v>
      </c>
      <c r="AC181" s="122">
        <v>61</v>
      </c>
      <c r="AZ181" s="122">
        <v>2</v>
      </c>
      <c r="BA181" s="122">
        <f>IF(AZ181=1,G181,0)</f>
        <v>0</v>
      </c>
      <c r="BB181" s="122">
        <f>IF(AZ181=2,G181,0)</f>
        <v>0</v>
      </c>
      <c r="BC181" s="122">
        <f>IF(AZ181=3,G181,0)</f>
        <v>0</v>
      </c>
      <c r="BD181" s="122">
        <f>IF(AZ181=4,G181,0)</f>
        <v>0</v>
      </c>
      <c r="BE181" s="122">
        <f>IF(AZ181=5,G181,0)</f>
        <v>0</v>
      </c>
      <c r="CZ181" s="122">
        <v>0.02357</v>
      </c>
    </row>
    <row r="182" spans="1:15" ht="12.75">
      <c r="A182" s="156"/>
      <c r="B182" s="157"/>
      <c r="C182" s="199" t="s">
        <v>301</v>
      </c>
      <c r="D182" s="200"/>
      <c r="E182" s="158">
        <v>0.1855</v>
      </c>
      <c r="F182" s="159"/>
      <c r="G182" s="160"/>
      <c r="M182" s="161" t="s">
        <v>301</v>
      </c>
      <c r="O182" s="149"/>
    </row>
    <row r="183" spans="1:104" ht="12.75">
      <c r="A183" s="150">
        <v>62</v>
      </c>
      <c r="B183" s="151" t="s">
        <v>302</v>
      </c>
      <c r="C183" s="152" t="s">
        <v>303</v>
      </c>
      <c r="D183" s="153" t="s">
        <v>205</v>
      </c>
      <c r="E183" s="154">
        <v>2.26</v>
      </c>
      <c r="F183" s="154">
        <v>0</v>
      </c>
      <c r="G183" s="155">
        <f>E183*F183</f>
        <v>0</v>
      </c>
      <c r="O183" s="149">
        <v>2</v>
      </c>
      <c r="AA183" s="122">
        <v>12</v>
      </c>
      <c r="AB183" s="122">
        <v>0</v>
      </c>
      <c r="AC183" s="122">
        <v>62</v>
      </c>
      <c r="AZ183" s="122">
        <v>2</v>
      </c>
      <c r="BA183" s="122">
        <f>IF(AZ183=1,G183,0)</f>
        <v>0</v>
      </c>
      <c r="BB183" s="122">
        <f>IF(AZ183=2,G183,0)</f>
        <v>0</v>
      </c>
      <c r="BC183" s="122">
        <f>IF(AZ183=3,G183,0)</f>
        <v>0</v>
      </c>
      <c r="BD183" s="122">
        <f>IF(AZ183=4,G183,0)</f>
        <v>0</v>
      </c>
      <c r="BE183" s="122">
        <f>IF(AZ183=5,G183,0)</f>
        <v>0</v>
      </c>
      <c r="CZ183" s="122">
        <v>0</v>
      </c>
    </row>
    <row r="184" spans="1:57" ht="12.75">
      <c r="A184" s="162"/>
      <c r="B184" s="163" t="s">
        <v>67</v>
      </c>
      <c r="C184" s="164" t="str">
        <f>CONCATENATE(B150," ",C150)</f>
        <v>762 Konstrukce tesařské</v>
      </c>
      <c r="D184" s="162"/>
      <c r="E184" s="165"/>
      <c r="F184" s="165"/>
      <c r="G184" s="166">
        <f>SUM(G150:G183)</f>
        <v>0</v>
      </c>
      <c r="O184" s="149">
        <v>4</v>
      </c>
      <c r="BA184" s="167">
        <f>SUM(BA150:BA183)</f>
        <v>0</v>
      </c>
      <c r="BB184" s="167">
        <f>SUM(BB150:BB183)</f>
        <v>0</v>
      </c>
      <c r="BC184" s="167">
        <f>SUM(BC150:BC183)</f>
        <v>0</v>
      </c>
      <c r="BD184" s="167">
        <f>SUM(BD150:BD183)</f>
        <v>0</v>
      </c>
      <c r="BE184" s="167">
        <f>SUM(BE150:BE183)</f>
        <v>0</v>
      </c>
    </row>
    <row r="185" spans="1:15" ht="12.75">
      <c r="A185" s="142" t="s">
        <v>64</v>
      </c>
      <c r="B185" s="143" t="s">
        <v>304</v>
      </c>
      <c r="C185" s="144" t="s">
        <v>305</v>
      </c>
      <c r="D185" s="145"/>
      <c r="E185" s="146"/>
      <c r="F185" s="146"/>
      <c r="G185" s="147"/>
      <c r="H185" s="148"/>
      <c r="I185" s="148"/>
      <c r="O185" s="149">
        <v>1</v>
      </c>
    </row>
    <row r="186" spans="1:104" ht="12.75">
      <c r="A186" s="150">
        <v>63</v>
      </c>
      <c r="B186" s="151" t="s">
        <v>306</v>
      </c>
      <c r="C186" s="152" t="s">
        <v>307</v>
      </c>
      <c r="D186" s="153" t="s">
        <v>124</v>
      </c>
      <c r="E186" s="154">
        <v>23.77</v>
      </c>
      <c r="F186" s="154">
        <v>0</v>
      </c>
      <c r="G186" s="155">
        <f>E186*F186</f>
        <v>0</v>
      </c>
      <c r="O186" s="149">
        <v>2</v>
      </c>
      <c r="AA186" s="122">
        <v>12</v>
      </c>
      <c r="AB186" s="122">
        <v>0</v>
      </c>
      <c r="AC186" s="122">
        <v>63</v>
      </c>
      <c r="AZ186" s="122">
        <v>2</v>
      </c>
      <c r="BA186" s="122">
        <f>IF(AZ186=1,G186,0)</f>
        <v>0</v>
      </c>
      <c r="BB186" s="122">
        <f>IF(AZ186=2,G186,0)</f>
        <v>0</v>
      </c>
      <c r="BC186" s="122">
        <f>IF(AZ186=3,G186,0)</f>
        <v>0</v>
      </c>
      <c r="BD186" s="122">
        <f>IF(AZ186=4,G186,0)</f>
        <v>0</v>
      </c>
      <c r="BE186" s="122">
        <f>IF(AZ186=5,G186,0)</f>
        <v>0</v>
      </c>
      <c r="CZ186" s="122">
        <v>0</v>
      </c>
    </row>
    <row r="187" spans="1:15" ht="12.75">
      <c r="A187" s="156"/>
      <c r="B187" s="157"/>
      <c r="C187" s="199" t="s">
        <v>308</v>
      </c>
      <c r="D187" s="200"/>
      <c r="E187" s="158">
        <v>23.77</v>
      </c>
      <c r="F187" s="159"/>
      <c r="G187" s="160"/>
      <c r="M187" s="161" t="s">
        <v>308</v>
      </c>
      <c r="O187" s="149"/>
    </row>
    <row r="188" spans="1:104" ht="12.75">
      <c r="A188" s="150">
        <v>64</v>
      </c>
      <c r="B188" s="151" t="s">
        <v>309</v>
      </c>
      <c r="C188" s="152" t="s">
        <v>310</v>
      </c>
      <c r="D188" s="153" t="s">
        <v>124</v>
      </c>
      <c r="E188" s="154">
        <v>70</v>
      </c>
      <c r="F188" s="154">
        <v>0</v>
      </c>
      <c r="G188" s="155">
        <f>E188*F188</f>
        <v>0</v>
      </c>
      <c r="O188" s="149">
        <v>2</v>
      </c>
      <c r="AA188" s="122">
        <v>12</v>
      </c>
      <c r="AB188" s="122">
        <v>0</v>
      </c>
      <c r="AC188" s="122">
        <v>64</v>
      </c>
      <c r="AZ188" s="122">
        <v>2</v>
      </c>
      <c r="BA188" s="122">
        <f>IF(AZ188=1,G188,0)</f>
        <v>0</v>
      </c>
      <c r="BB188" s="122">
        <f>IF(AZ188=2,G188,0)</f>
        <v>0</v>
      </c>
      <c r="BC188" s="122">
        <f>IF(AZ188=3,G188,0)</f>
        <v>0</v>
      </c>
      <c r="BD188" s="122">
        <f>IF(AZ188=4,G188,0)</f>
        <v>0</v>
      </c>
      <c r="BE188" s="122">
        <f>IF(AZ188=5,G188,0)</f>
        <v>0</v>
      </c>
      <c r="CZ188" s="122">
        <v>0</v>
      </c>
    </row>
    <row r="189" spans="1:15" ht="12.75">
      <c r="A189" s="156"/>
      <c r="B189" s="157"/>
      <c r="C189" s="199" t="s">
        <v>311</v>
      </c>
      <c r="D189" s="200"/>
      <c r="E189" s="158">
        <v>70</v>
      </c>
      <c r="F189" s="159"/>
      <c r="G189" s="160"/>
      <c r="M189" s="161" t="s">
        <v>311</v>
      </c>
      <c r="O189" s="149"/>
    </row>
    <row r="190" spans="1:104" ht="12.75">
      <c r="A190" s="150">
        <v>65</v>
      </c>
      <c r="B190" s="151" t="s">
        <v>312</v>
      </c>
      <c r="C190" s="152" t="s">
        <v>313</v>
      </c>
      <c r="D190" s="153" t="s">
        <v>124</v>
      </c>
      <c r="E190" s="154">
        <v>16.505</v>
      </c>
      <c r="F190" s="154">
        <v>0</v>
      </c>
      <c r="G190" s="155">
        <f>E190*F190</f>
        <v>0</v>
      </c>
      <c r="O190" s="149">
        <v>2</v>
      </c>
      <c r="AA190" s="122">
        <v>12</v>
      </c>
      <c r="AB190" s="122">
        <v>0</v>
      </c>
      <c r="AC190" s="122">
        <v>65</v>
      </c>
      <c r="AZ190" s="122">
        <v>2</v>
      </c>
      <c r="BA190" s="122">
        <f>IF(AZ190=1,G190,0)</f>
        <v>0</v>
      </c>
      <c r="BB190" s="122">
        <f>IF(AZ190=2,G190,0)</f>
        <v>0</v>
      </c>
      <c r="BC190" s="122">
        <f>IF(AZ190=3,G190,0)</f>
        <v>0</v>
      </c>
      <c r="BD190" s="122">
        <f>IF(AZ190=4,G190,0)</f>
        <v>0</v>
      </c>
      <c r="BE190" s="122">
        <f>IF(AZ190=5,G190,0)</f>
        <v>0</v>
      </c>
      <c r="CZ190" s="122">
        <v>0</v>
      </c>
    </row>
    <row r="191" spans="1:15" ht="12.75">
      <c r="A191" s="156"/>
      <c r="B191" s="157"/>
      <c r="C191" s="199" t="s">
        <v>314</v>
      </c>
      <c r="D191" s="200"/>
      <c r="E191" s="158">
        <v>10.61</v>
      </c>
      <c r="F191" s="159"/>
      <c r="G191" s="160"/>
      <c r="M191" s="161" t="s">
        <v>314</v>
      </c>
      <c r="O191" s="149"/>
    </row>
    <row r="192" spans="1:15" ht="12.75">
      <c r="A192" s="156"/>
      <c r="B192" s="157"/>
      <c r="C192" s="199" t="s">
        <v>315</v>
      </c>
      <c r="D192" s="200"/>
      <c r="E192" s="158">
        <v>5.895</v>
      </c>
      <c r="F192" s="159"/>
      <c r="G192" s="160"/>
      <c r="M192" s="161" t="s">
        <v>315</v>
      </c>
      <c r="O192" s="149"/>
    </row>
    <row r="193" spans="1:104" ht="22.5">
      <c r="A193" s="150">
        <v>66</v>
      </c>
      <c r="B193" s="151" t="s">
        <v>316</v>
      </c>
      <c r="C193" s="152" t="s">
        <v>317</v>
      </c>
      <c r="D193" s="153" t="s">
        <v>72</v>
      </c>
      <c r="E193" s="154">
        <v>309.206</v>
      </c>
      <c r="F193" s="154">
        <v>0</v>
      </c>
      <c r="G193" s="155">
        <f>E193*F193</f>
        <v>0</v>
      </c>
      <c r="O193" s="149">
        <v>2</v>
      </c>
      <c r="AA193" s="122">
        <v>12</v>
      </c>
      <c r="AB193" s="122">
        <v>0</v>
      </c>
      <c r="AC193" s="122">
        <v>66</v>
      </c>
      <c r="AZ193" s="122">
        <v>2</v>
      </c>
      <c r="BA193" s="122">
        <f>IF(AZ193=1,G193,0)</f>
        <v>0</v>
      </c>
      <c r="BB193" s="122">
        <f>IF(AZ193=2,G193,0)</f>
        <v>0</v>
      </c>
      <c r="BC193" s="122">
        <f>IF(AZ193=3,G193,0)</f>
        <v>0</v>
      </c>
      <c r="BD193" s="122">
        <f>IF(AZ193=4,G193,0)</f>
        <v>0</v>
      </c>
      <c r="BE193" s="122">
        <f>IF(AZ193=5,G193,0)</f>
        <v>0</v>
      </c>
      <c r="CZ193" s="122">
        <v>0</v>
      </c>
    </row>
    <row r="194" spans="1:15" ht="12.75">
      <c r="A194" s="156"/>
      <c r="B194" s="157"/>
      <c r="C194" s="199" t="s">
        <v>318</v>
      </c>
      <c r="D194" s="200"/>
      <c r="E194" s="158">
        <v>212.921</v>
      </c>
      <c r="F194" s="159"/>
      <c r="G194" s="160"/>
      <c r="M194" s="161" t="s">
        <v>318</v>
      </c>
      <c r="O194" s="149"/>
    </row>
    <row r="195" spans="1:15" ht="12.75">
      <c r="A195" s="156"/>
      <c r="B195" s="157"/>
      <c r="C195" s="199" t="s">
        <v>319</v>
      </c>
      <c r="D195" s="200"/>
      <c r="E195" s="158">
        <v>96.285</v>
      </c>
      <c r="F195" s="159"/>
      <c r="G195" s="160"/>
      <c r="M195" s="161" t="s">
        <v>319</v>
      </c>
      <c r="O195" s="149"/>
    </row>
    <row r="196" spans="1:104" ht="22.5">
      <c r="A196" s="150">
        <v>67</v>
      </c>
      <c r="B196" s="151" t="s">
        <v>320</v>
      </c>
      <c r="C196" s="152" t="s">
        <v>421</v>
      </c>
      <c r="D196" s="153" t="s">
        <v>124</v>
      </c>
      <c r="E196" s="154">
        <v>0.84</v>
      </c>
      <c r="F196" s="154">
        <v>0</v>
      </c>
      <c r="G196" s="155">
        <f>E196*F196</f>
        <v>0</v>
      </c>
      <c r="O196" s="149">
        <v>2</v>
      </c>
      <c r="AA196" s="122">
        <v>12</v>
      </c>
      <c r="AB196" s="122">
        <v>0</v>
      </c>
      <c r="AC196" s="122">
        <v>67</v>
      </c>
      <c r="AZ196" s="122">
        <v>2</v>
      </c>
      <c r="BA196" s="122">
        <f>IF(AZ196=1,G196,0)</f>
        <v>0</v>
      </c>
      <c r="BB196" s="122">
        <f>IF(AZ196=2,G196,0)</f>
        <v>0</v>
      </c>
      <c r="BC196" s="122">
        <f>IF(AZ196=3,G196,0)</f>
        <v>0</v>
      </c>
      <c r="BD196" s="122">
        <f>IF(AZ196=4,G196,0)</f>
        <v>0</v>
      </c>
      <c r="BE196" s="122">
        <f>IF(AZ196=5,G196,0)</f>
        <v>0</v>
      </c>
      <c r="CZ196" s="122">
        <v>0.00304</v>
      </c>
    </row>
    <row r="197" spans="1:15" ht="12.75">
      <c r="A197" s="156"/>
      <c r="B197" s="157"/>
      <c r="C197" s="199" t="s">
        <v>321</v>
      </c>
      <c r="D197" s="200"/>
      <c r="E197" s="158">
        <v>0.84</v>
      </c>
      <c r="F197" s="159"/>
      <c r="G197" s="160"/>
      <c r="M197" s="161" t="s">
        <v>321</v>
      </c>
      <c r="O197" s="149"/>
    </row>
    <row r="198" spans="1:104" ht="22.5">
      <c r="A198" s="150">
        <v>68</v>
      </c>
      <c r="B198" s="151" t="s">
        <v>320</v>
      </c>
      <c r="C198" s="152" t="s">
        <v>422</v>
      </c>
      <c r="D198" s="153" t="s">
        <v>124</v>
      </c>
      <c r="E198" s="154">
        <v>0.6615</v>
      </c>
      <c r="F198" s="154">
        <v>0</v>
      </c>
      <c r="G198" s="155">
        <f>E198*F198</f>
        <v>0</v>
      </c>
      <c r="O198" s="149">
        <v>2</v>
      </c>
      <c r="AA198" s="122">
        <v>12</v>
      </c>
      <c r="AB198" s="122">
        <v>0</v>
      </c>
      <c r="AC198" s="122">
        <v>68</v>
      </c>
      <c r="AZ198" s="122">
        <v>2</v>
      </c>
      <c r="BA198" s="122">
        <f>IF(AZ198=1,G198,0)</f>
        <v>0</v>
      </c>
      <c r="BB198" s="122">
        <f>IF(AZ198=2,G198,0)</f>
        <v>0</v>
      </c>
      <c r="BC198" s="122">
        <f>IF(AZ198=3,G198,0)</f>
        <v>0</v>
      </c>
      <c r="BD198" s="122">
        <f>IF(AZ198=4,G198,0)</f>
        <v>0</v>
      </c>
      <c r="BE198" s="122">
        <f>IF(AZ198=5,G198,0)</f>
        <v>0</v>
      </c>
      <c r="CZ198" s="122">
        <v>0.0045</v>
      </c>
    </row>
    <row r="199" spans="1:15" ht="12.75">
      <c r="A199" s="156"/>
      <c r="B199" s="157"/>
      <c r="C199" s="199" t="s">
        <v>322</v>
      </c>
      <c r="D199" s="200"/>
      <c r="E199" s="158">
        <v>0.6615</v>
      </c>
      <c r="F199" s="159"/>
      <c r="G199" s="160"/>
      <c r="M199" s="161" t="s">
        <v>322</v>
      </c>
      <c r="O199" s="149"/>
    </row>
    <row r="200" spans="1:104" ht="22.5">
      <c r="A200" s="150">
        <v>69</v>
      </c>
      <c r="B200" s="151" t="s">
        <v>320</v>
      </c>
      <c r="C200" s="152" t="s">
        <v>423</v>
      </c>
      <c r="D200" s="153" t="s">
        <v>124</v>
      </c>
      <c r="E200" s="154">
        <v>16.779</v>
      </c>
      <c r="F200" s="154">
        <v>0</v>
      </c>
      <c r="G200" s="155">
        <f>E200*F200</f>
        <v>0</v>
      </c>
      <c r="O200" s="149">
        <v>2</v>
      </c>
      <c r="AA200" s="122">
        <v>12</v>
      </c>
      <c r="AB200" s="122">
        <v>0</v>
      </c>
      <c r="AC200" s="122">
        <v>69</v>
      </c>
      <c r="AZ200" s="122">
        <v>2</v>
      </c>
      <c r="BA200" s="122">
        <f>IF(AZ200=1,G200,0)</f>
        <v>0</v>
      </c>
      <c r="BB200" s="122">
        <f>IF(AZ200=2,G200,0)</f>
        <v>0</v>
      </c>
      <c r="BC200" s="122">
        <f>IF(AZ200=3,G200,0)</f>
        <v>0</v>
      </c>
      <c r="BD200" s="122">
        <f>IF(AZ200=4,G200,0)</f>
        <v>0</v>
      </c>
      <c r="BE200" s="122">
        <f>IF(AZ200=5,G200,0)</f>
        <v>0</v>
      </c>
      <c r="CZ200" s="122">
        <v>0.005</v>
      </c>
    </row>
    <row r="201" spans="1:15" ht="12.75">
      <c r="A201" s="156"/>
      <c r="B201" s="157"/>
      <c r="C201" s="199" t="s">
        <v>323</v>
      </c>
      <c r="D201" s="200"/>
      <c r="E201" s="158">
        <v>16.779</v>
      </c>
      <c r="F201" s="159"/>
      <c r="G201" s="160"/>
      <c r="M201" s="161" t="s">
        <v>323</v>
      </c>
      <c r="O201" s="149"/>
    </row>
    <row r="202" spans="1:104" ht="12.75">
      <c r="A202" s="150">
        <v>70</v>
      </c>
      <c r="B202" s="151" t="s">
        <v>324</v>
      </c>
      <c r="C202" s="152" t="s">
        <v>424</v>
      </c>
      <c r="D202" s="153" t="s">
        <v>259</v>
      </c>
      <c r="E202" s="154">
        <v>4</v>
      </c>
      <c r="F202" s="154">
        <v>0</v>
      </c>
      <c r="G202" s="155">
        <f>E202*F202</f>
        <v>0</v>
      </c>
      <c r="O202" s="149">
        <v>2</v>
      </c>
      <c r="AA202" s="122">
        <v>12</v>
      </c>
      <c r="AB202" s="122">
        <v>0</v>
      </c>
      <c r="AC202" s="122">
        <v>70</v>
      </c>
      <c r="AZ202" s="122">
        <v>2</v>
      </c>
      <c r="BA202" s="122">
        <f>IF(AZ202=1,G202,0)</f>
        <v>0</v>
      </c>
      <c r="BB202" s="122">
        <f>IF(AZ202=2,G202,0)</f>
        <v>0</v>
      </c>
      <c r="BC202" s="122">
        <f>IF(AZ202=3,G202,0)</f>
        <v>0</v>
      </c>
      <c r="BD202" s="122">
        <f>IF(AZ202=4,G202,0)</f>
        <v>0</v>
      </c>
      <c r="BE202" s="122">
        <f>IF(AZ202=5,G202,0)</f>
        <v>0</v>
      </c>
      <c r="CZ202" s="122">
        <v>0.0004</v>
      </c>
    </row>
    <row r="203" spans="1:104" ht="22.5">
      <c r="A203" s="150">
        <v>71</v>
      </c>
      <c r="B203" s="151" t="s">
        <v>324</v>
      </c>
      <c r="C203" s="152" t="s">
        <v>425</v>
      </c>
      <c r="D203" s="153" t="s">
        <v>124</v>
      </c>
      <c r="E203" s="154">
        <v>73.5</v>
      </c>
      <c r="F203" s="154">
        <v>0</v>
      </c>
      <c r="G203" s="155">
        <f>E203*F203</f>
        <v>0</v>
      </c>
      <c r="O203" s="149">
        <v>2</v>
      </c>
      <c r="AA203" s="122">
        <v>12</v>
      </c>
      <c r="AB203" s="122">
        <v>0</v>
      </c>
      <c r="AC203" s="122">
        <v>71</v>
      </c>
      <c r="AZ203" s="122">
        <v>2</v>
      </c>
      <c r="BA203" s="122">
        <f>IF(AZ203=1,G203,0)</f>
        <v>0</v>
      </c>
      <c r="BB203" s="122">
        <f>IF(AZ203=2,G203,0)</f>
        <v>0</v>
      </c>
      <c r="BC203" s="122">
        <f>IF(AZ203=3,G203,0)</f>
        <v>0</v>
      </c>
      <c r="BD203" s="122">
        <f>IF(AZ203=4,G203,0)</f>
        <v>0</v>
      </c>
      <c r="BE203" s="122">
        <f>IF(AZ203=5,G203,0)</f>
        <v>0</v>
      </c>
      <c r="CZ203" s="122">
        <v>0.00275</v>
      </c>
    </row>
    <row r="204" spans="1:15" ht="12.75">
      <c r="A204" s="156"/>
      <c r="B204" s="157"/>
      <c r="C204" s="199" t="s">
        <v>325</v>
      </c>
      <c r="D204" s="200"/>
      <c r="E204" s="158">
        <v>73.5</v>
      </c>
      <c r="F204" s="159"/>
      <c r="G204" s="160"/>
      <c r="M204" s="161" t="s">
        <v>325</v>
      </c>
      <c r="O204" s="149"/>
    </row>
    <row r="205" spans="1:104" ht="22.5">
      <c r="A205" s="150">
        <v>72</v>
      </c>
      <c r="B205" s="151" t="s">
        <v>326</v>
      </c>
      <c r="C205" s="152" t="s">
        <v>426</v>
      </c>
      <c r="D205" s="153" t="s">
        <v>124</v>
      </c>
      <c r="E205" s="154">
        <v>26.25</v>
      </c>
      <c r="F205" s="154">
        <v>0</v>
      </c>
      <c r="G205" s="155">
        <f>E205*F205</f>
        <v>0</v>
      </c>
      <c r="O205" s="149">
        <v>2</v>
      </c>
      <c r="AA205" s="122">
        <v>12</v>
      </c>
      <c r="AB205" s="122">
        <v>0</v>
      </c>
      <c r="AC205" s="122">
        <v>72</v>
      </c>
      <c r="AZ205" s="122">
        <v>2</v>
      </c>
      <c r="BA205" s="122">
        <f>IF(AZ205=1,G205,0)</f>
        <v>0</v>
      </c>
      <c r="BB205" s="122">
        <f>IF(AZ205=2,G205,0)</f>
        <v>0</v>
      </c>
      <c r="BC205" s="122">
        <f>IF(AZ205=3,G205,0)</f>
        <v>0</v>
      </c>
      <c r="BD205" s="122">
        <f>IF(AZ205=4,G205,0)</f>
        <v>0</v>
      </c>
      <c r="BE205" s="122">
        <f>IF(AZ205=5,G205,0)</f>
        <v>0</v>
      </c>
      <c r="CZ205" s="122">
        <v>0.00345</v>
      </c>
    </row>
    <row r="206" spans="1:15" ht="12.75">
      <c r="A206" s="156"/>
      <c r="B206" s="157"/>
      <c r="C206" s="199" t="s">
        <v>327</v>
      </c>
      <c r="D206" s="200"/>
      <c r="E206" s="158">
        <v>26.25</v>
      </c>
      <c r="F206" s="159"/>
      <c r="G206" s="160"/>
      <c r="M206" s="161" t="s">
        <v>327</v>
      </c>
      <c r="O206" s="149"/>
    </row>
    <row r="207" spans="1:104" ht="45">
      <c r="A207" s="150">
        <v>73</v>
      </c>
      <c r="B207" s="151" t="s">
        <v>328</v>
      </c>
      <c r="C207" s="152" t="s">
        <v>427</v>
      </c>
      <c r="D207" s="153" t="s">
        <v>72</v>
      </c>
      <c r="E207" s="154">
        <v>355.5915</v>
      </c>
      <c r="F207" s="154">
        <v>0</v>
      </c>
      <c r="G207" s="155">
        <f>E207*F207</f>
        <v>0</v>
      </c>
      <c r="O207" s="149">
        <v>2</v>
      </c>
      <c r="AA207" s="122">
        <v>12</v>
      </c>
      <c r="AB207" s="122">
        <v>0</v>
      </c>
      <c r="AC207" s="122">
        <v>73</v>
      </c>
      <c r="AZ207" s="122">
        <v>2</v>
      </c>
      <c r="BA207" s="122">
        <f>IF(AZ207=1,G207,0)</f>
        <v>0</v>
      </c>
      <c r="BB207" s="122">
        <f>IF(AZ207=2,G207,0)</f>
        <v>0</v>
      </c>
      <c r="BC207" s="122">
        <f>IF(AZ207=3,G207,0)</f>
        <v>0</v>
      </c>
      <c r="BD207" s="122">
        <f>IF(AZ207=4,G207,0)</f>
        <v>0</v>
      </c>
      <c r="BE207" s="122">
        <f>IF(AZ207=5,G207,0)</f>
        <v>0</v>
      </c>
      <c r="CZ207" s="122">
        <v>0.006</v>
      </c>
    </row>
    <row r="208" spans="1:15" ht="12.75">
      <c r="A208" s="156"/>
      <c r="B208" s="157"/>
      <c r="C208" s="199" t="s">
        <v>329</v>
      </c>
      <c r="D208" s="200"/>
      <c r="E208" s="158">
        <v>0</v>
      </c>
      <c r="F208" s="159"/>
      <c r="G208" s="160"/>
      <c r="M208" s="161" t="s">
        <v>329</v>
      </c>
      <c r="O208" s="149"/>
    </row>
    <row r="209" spans="1:15" ht="12.75">
      <c r="A209" s="156"/>
      <c r="B209" s="157"/>
      <c r="C209" s="199" t="s">
        <v>330</v>
      </c>
      <c r="D209" s="200"/>
      <c r="E209" s="158">
        <v>355.5915</v>
      </c>
      <c r="F209" s="159"/>
      <c r="G209" s="160"/>
      <c r="M209" s="161" t="s">
        <v>330</v>
      </c>
      <c r="O209" s="149"/>
    </row>
    <row r="210" spans="1:104" ht="12.75">
      <c r="A210" s="150">
        <v>74</v>
      </c>
      <c r="B210" s="151" t="s">
        <v>331</v>
      </c>
      <c r="C210" s="152" t="s">
        <v>332</v>
      </c>
      <c r="D210" s="153" t="s">
        <v>124</v>
      </c>
      <c r="E210" s="154">
        <v>79.38</v>
      </c>
      <c r="F210" s="154">
        <v>0</v>
      </c>
      <c r="G210" s="155">
        <f>E210*F210</f>
        <v>0</v>
      </c>
      <c r="O210" s="149">
        <v>2</v>
      </c>
      <c r="AA210" s="122">
        <v>12</v>
      </c>
      <c r="AB210" s="122">
        <v>0</v>
      </c>
      <c r="AC210" s="122">
        <v>75</v>
      </c>
      <c r="AZ210" s="122">
        <v>2</v>
      </c>
      <c r="BA210" s="122">
        <f>IF(AZ210=1,G210,0)</f>
        <v>0</v>
      </c>
      <c r="BB210" s="122">
        <f>IF(AZ210=2,G210,0)</f>
        <v>0</v>
      </c>
      <c r="BC210" s="122">
        <f>IF(AZ210=3,G210,0)</f>
        <v>0</v>
      </c>
      <c r="BD210" s="122">
        <f>IF(AZ210=4,G210,0)</f>
        <v>0</v>
      </c>
      <c r="BE210" s="122">
        <f>IF(AZ210=5,G210,0)</f>
        <v>0</v>
      </c>
      <c r="CZ210" s="122">
        <v>0.01</v>
      </c>
    </row>
    <row r="211" spans="1:15" ht="12.75">
      <c r="A211" s="156"/>
      <c r="B211" s="157"/>
      <c r="C211" s="199" t="s">
        <v>333</v>
      </c>
      <c r="D211" s="200"/>
      <c r="E211" s="158">
        <v>79.38</v>
      </c>
      <c r="F211" s="159"/>
      <c r="G211" s="160"/>
      <c r="M211" s="161" t="s">
        <v>333</v>
      </c>
      <c r="O211" s="149"/>
    </row>
    <row r="212" spans="1:104" ht="12.75">
      <c r="A212" s="150">
        <v>75</v>
      </c>
      <c r="B212" s="151" t="s">
        <v>334</v>
      </c>
      <c r="C212" s="152" t="s">
        <v>335</v>
      </c>
      <c r="D212" s="153" t="s">
        <v>72</v>
      </c>
      <c r="E212" s="154">
        <v>355.5915</v>
      </c>
      <c r="F212" s="154">
        <v>0</v>
      </c>
      <c r="G212" s="155">
        <f>E212*F212</f>
        <v>0</v>
      </c>
      <c r="O212" s="149">
        <v>2</v>
      </c>
      <c r="AA212" s="122">
        <v>12</v>
      </c>
      <c r="AB212" s="122">
        <v>0</v>
      </c>
      <c r="AC212" s="122">
        <v>76</v>
      </c>
      <c r="AZ212" s="122">
        <v>2</v>
      </c>
      <c r="BA212" s="122">
        <f>IF(AZ212=1,G212,0)</f>
        <v>0</v>
      </c>
      <c r="BB212" s="122">
        <f>IF(AZ212=2,G212,0)</f>
        <v>0</v>
      </c>
      <c r="BC212" s="122">
        <f>IF(AZ212=3,G212,0)</f>
        <v>0</v>
      </c>
      <c r="BD212" s="122">
        <f>IF(AZ212=4,G212,0)</f>
        <v>0</v>
      </c>
      <c r="BE212" s="122">
        <f>IF(AZ212=5,G212,0)</f>
        <v>0</v>
      </c>
      <c r="CZ212" s="122">
        <v>9E-05</v>
      </c>
    </row>
    <row r="213" spans="1:15" ht="12.75">
      <c r="A213" s="156"/>
      <c r="B213" s="157"/>
      <c r="C213" s="199" t="s">
        <v>330</v>
      </c>
      <c r="D213" s="200"/>
      <c r="E213" s="158">
        <v>355.5915</v>
      </c>
      <c r="F213" s="159"/>
      <c r="G213" s="160"/>
      <c r="M213" s="161" t="s">
        <v>330</v>
      </c>
      <c r="O213" s="149"/>
    </row>
    <row r="214" spans="1:104" ht="22.5">
      <c r="A214" s="150">
        <v>76</v>
      </c>
      <c r="B214" s="151" t="s">
        <v>336</v>
      </c>
      <c r="C214" s="152" t="s">
        <v>337</v>
      </c>
      <c r="D214" s="153" t="s">
        <v>72</v>
      </c>
      <c r="E214" s="154">
        <v>8.9815</v>
      </c>
      <c r="F214" s="154">
        <v>0</v>
      </c>
      <c r="G214" s="155">
        <f>E214*F214</f>
        <v>0</v>
      </c>
      <c r="O214" s="149">
        <v>2</v>
      </c>
      <c r="AA214" s="122">
        <v>12</v>
      </c>
      <c r="AB214" s="122">
        <v>0</v>
      </c>
      <c r="AC214" s="122">
        <v>77</v>
      </c>
      <c r="AZ214" s="122">
        <v>2</v>
      </c>
      <c r="BA214" s="122">
        <f>IF(AZ214=1,G214,0)</f>
        <v>0</v>
      </c>
      <c r="BB214" s="122">
        <f>IF(AZ214=2,G214,0)</f>
        <v>0</v>
      </c>
      <c r="BC214" s="122">
        <f>IF(AZ214=3,G214,0)</f>
        <v>0</v>
      </c>
      <c r="BD214" s="122">
        <f>IF(AZ214=4,G214,0)</f>
        <v>0</v>
      </c>
      <c r="BE214" s="122">
        <f>IF(AZ214=5,G214,0)</f>
        <v>0</v>
      </c>
      <c r="CZ214" s="122">
        <v>0.01772</v>
      </c>
    </row>
    <row r="215" spans="1:15" ht="12.75">
      <c r="A215" s="156"/>
      <c r="B215" s="157"/>
      <c r="C215" s="199" t="s">
        <v>338</v>
      </c>
      <c r="D215" s="200"/>
      <c r="E215" s="158">
        <v>5.6925</v>
      </c>
      <c r="F215" s="159"/>
      <c r="G215" s="160"/>
      <c r="M215" s="161" t="s">
        <v>338</v>
      </c>
      <c r="O215" s="149"/>
    </row>
    <row r="216" spans="1:15" ht="12.75">
      <c r="A216" s="156"/>
      <c r="B216" s="157"/>
      <c r="C216" s="199" t="s">
        <v>339</v>
      </c>
      <c r="D216" s="200"/>
      <c r="E216" s="158">
        <v>3.289</v>
      </c>
      <c r="F216" s="159"/>
      <c r="G216" s="160"/>
      <c r="M216" s="161" t="s">
        <v>339</v>
      </c>
      <c r="O216" s="149"/>
    </row>
    <row r="217" spans="1:104" ht="12.75">
      <c r="A217" s="150">
        <v>77</v>
      </c>
      <c r="B217" s="151" t="s">
        <v>340</v>
      </c>
      <c r="C217" s="152" t="s">
        <v>341</v>
      </c>
      <c r="D217" s="153" t="s">
        <v>205</v>
      </c>
      <c r="E217" s="154">
        <v>3.6</v>
      </c>
      <c r="F217" s="154">
        <v>0</v>
      </c>
      <c r="G217" s="155">
        <f>E217*F217</f>
        <v>0</v>
      </c>
      <c r="O217" s="149">
        <v>2</v>
      </c>
      <c r="AA217" s="122">
        <v>12</v>
      </c>
      <c r="AB217" s="122">
        <v>0</v>
      </c>
      <c r="AC217" s="122">
        <v>78</v>
      </c>
      <c r="AZ217" s="122">
        <v>2</v>
      </c>
      <c r="BA217" s="122">
        <f>IF(AZ217=1,G217,0)</f>
        <v>0</v>
      </c>
      <c r="BB217" s="122">
        <f>IF(AZ217=2,G217,0)</f>
        <v>0</v>
      </c>
      <c r="BC217" s="122">
        <f>IF(AZ217=3,G217,0)</f>
        <v>0</v>
      </c>
      <c r="BD217" s="122">
        <f>IF(AZ217=4,G217,0)</f>
        <v>0</v>
      </c>
      <c r="BE217" s="122">
        <f>IF(AZ217=5,G217,0)</f>
        <v>0</v>
      </c>
      <c r="CZ217" s="122">
        <v>0</v>
      </c>
    </row>
    <row r="218" spans="1:57" ht="12.75">
      <c r="A218" s="162"/>
      <c r="B218" s="163" t="s">
        <v>67</v>
      </c>
      <c r="C218" s="164" t="str">
        <f>CONCATENATE(B185," ",C185)</f>
        <v>764 Konstrukce klempířské</v>
      </c>
      <c r="D218" s="162"/>
      <c r="E218" s="165"/>
      <c r="F218" s="165"/>
      <c r="G218" s="166">
        <f>SUM(G185:G217)</f>
        <v>0</v>
      </c>
      <c r="O218" s="149">
        <v>4</v>
      </c>
      <c r="BA218" s="167">
        <f>SUM(BA185:BA217)</f>
        <v>0</v>
      </c>
      <c r="BB218" s="167">
        <f>SUM(BB185:BB217)</f>
        <v>0</v>
      </c>
      <c r="BC218" s="167">
        <f>SUM(BC185:BC217)</f>
        <v>0</v>
      </c>
      <c r="BD218" s="167">
        <f>SUM(BD185:BD217)</f>
        <v>0</v>
      </c>
      <c r="BE218" s="167">
        <f>SUM(BE185:BE217)</f>
        <v>0</v>
      </c>
    </row>
    <row r="219" spans="1:15" ht="12.75">
      <c r="A219" s="142" t="s">
        <v>64</v>
      </c>
      <c r="B219" s="143" t="s">
        <v>342</v>
      </c>
      <c r="C219" s="144" t="s">
        <v>343</v>
      </c>
      <c r="D219" s="145"/>
      <c r="E219" s="146"/>
      <c r="F219" s="146"/>
      <c r="G219" s="147"/>
      <c r="H219" s="148"/>
      <c r="I219" s="148"/>
      <c r="O219" s="149">
        <v>1</v>
      </c>
    </row>
    <row r="220" spans="1:104" ht="12.75">
      <c r="A220" s="150">
        <v>78</v>
      </c>
      <c r="B220" s="151" t="s">
        <v>344</v>
      </c>
      <c r="C220" s="152" t="s">
        <v>345</v>
      </c>
      <c r="D220" s="153" t="s">
        <v>72</v>
      </c>
      <c r="E220" s="154">
        <v>154.5621</v>
      </c>
      <c r="F220" s="154">
        <v>0</v>
      </c>
      <c r="G220" s="155">
        <f>E220*F220</f>
        <v>0</v>
      </c>
      <c r="O220" s="149">
        <v>2</v>
      </c>
      <c r="AA220" s="122">
        <v>12</v>
      </c>
      <c r="AB220" s="122">
        <v>0</v>
      </c>
      <c r="AC220" s="122">
        <v>79</v>
      </c>
      <c r="AZ220" s="122">
        <v>2</v>
      </c>
      <c r="BA220" s="122">
        <f>IF(AZ220=1,G220,0)</f>
        <v>0</v>
      </c>
      <c r="BB220" s="122">
        <f>IF(AZ220=2,G220,0)</f>
        <v>0</v>
      </c>
      <c r="BC220" s="122">
        <f>IF(AZ220=3,G220,0)</f>
        <v>0</v>
      </c>
      <c r="BD220" s="122">
        <f>IF(AZ220=4,G220,0)</f>
        <v>0</v>
      </c>
      <c r="BE220" s="122">
        <f>IF(AZ220=5,G220,0)</f>
        <v>0</v>
      </c>
      <c r="CZ220" s="122">
        <v>0</v>
      </c>
    </row>
    <row r="221" spans="1:15" ht="12.75">
      <c r="A221" s="156"/>
      <c r="B221" s="157"/>
      <c r="C221" s="199" t="s">
        <v>346</v>
      </c>
      <c r="D221" s="200"/>
      <c r="E221" s="158">
        <v>155.9149</v>
      </c>
      <c r="F221" s="159"/>
      <c r="G221" s="160"/>
      <c r="M221" s="161" t="s">
        <v>346</v>
      </c>
      <c r="O221" s="149"/>
    </row>
    <row r="222" spans="1:15" ht="12.75">
      <c r="A222" s="156"/>
      <c r="B222" s="157"/>
      <c r="C222" s="199" t="s">
        <v>347</v>
      </c>
      <c r="D222" s="200"/>
      <c r="E222" s="158">
        <v>-1.252</v>
      </c>
      <c r="F222" s="159"/>
      <c r="G222" s="160"/>
      <c r="M222" s="161" t="s">
        <v>347</v>
      </c>
      <c r="O222" s="149"/>
    </row>
    <row r="223" spans="1:15" ht="12.75">
      <c r="A223" s="156"/>
      <c r="B223" s="157"/>
      <c r="C223" s="199" t="s">
        <v>348</v>
      </c>
      <c r="D223" s="200"/>
      <c r="E223" s="158">
        <v>-0.1008</v>
      </c>
      <c r="F223" s="159"/>
      <c r="G223" s="160"/>
      <c r="M223" s="161" t="s">
        <v>348</v>
      </c>
      <c r="O223" s="149"/>
    </row>
    <row r="224" spans="1:57" ht="12.75">
      <c r="A224" s="162"/>
      <c r="B224" s="163" t="s">
        <v>67</v>
      </c>
      <c r="C224" s="164" t="str">
        <f>CONCATENATE(B219," ",C219)</f>
        <v>765 Krytiny tvrdé</v>
      </c>
      <c r="D224" s="162"/>
      <c r="E224" s="165"/>
      <c r="F224" s="165"/>
      <c r="G224" s="166">
        <f>SUM(G219:G223)</f>
        <v>0</v>
      </c>
      <c r="O224" s="149">
        <v>4</v>
      </c>
      <c r="BA224" s="167">
        <f>SUM(BA219:BA223)</f>
        <v>0</v>
      </c>
      <c r="BB224" s="167">
        <f>SUM(BB219:BB223)</f>
        <v>0</v>
      </c>
      <c r="BC224" s="167">
        <f>SUM(BC219:BC223)</f>
        <v>0</v>
      </c>
      <c r="BD224" s="167">
        <f>SUM(BD219:BD223)</f>
        <v>0</v>
      </c>
      <c r="BE224" s="167">
        <f>SUM(BE219:BE223)</f>
        <v>0</v>
      </c>
    </row>
    <row r="225" spans="1:15" ht="12.75">
      <c r="A225" s="142" t="s">
        <v>64</v>
      </c>
      <c r="B225" s="143" t="s">
        <v>349</v>
      </c>
      <c r="C225" s="144" t="s">
        <v>350</v>
      </c>
      <c r="D225" s="145"/>
      <c r="E225" s="146"/>
      <c r="F225" s="146"/>
      <c r="G225" s="147"/>
      <c r="H225" s="148"/>
      <c r="I225" s="148"/>
      <c r="O225" s="149">
        <v>1</v>
      </c>
    </row>
    <row r="226" spans="1:104" ht="12.75">
      <c r="A226" s="150">
        <v>79</v>
      </c>
      <c r="B226" s="151" t="s">
        <v>351</v>
      </c>
      <c r="C226" s="152" t="s">
        <v>352</v>
      </c>
      <c r="D226" s="153" t="s">
        <v>72</v>
      </c>
      <c r="E226" s="154">
        <v>154.5621</v>
      </c>
      <c r="F226" s="154">
        <v>0</v>
      </c>
      <c r="G226" s="155">
        <f>E226*F226</f>
        <v>0</v>
      </c>
      <c r="O226" s="149">
        <v>2</v>
      </c>
      <c r="AA226" s="122">
        <v>12</v>
      </c>
      <c r="AB226" s="122">
        <v>0</v>
      </c>
      <c r="AC226" s="122">
        <v>80</v>
      </c>
      <c r="AZ226" s="122">
        <v>2</v>
      </c>
      <c r="BA226" s="122">
        <f>IF(AZ226=1,G226,0)</f>
        <v>0</v>
      </c>
      <c r="BB226" s="122">
        <f>IF(AZ226=2,G226,0)</f>
        <v>0</v>
      </c>
      <c r="BC226" s="122">
        <f>IF(AZ226=3,G226,0)</f>
        <v>0</v>
      </c>
      <c r="BD226" s="122">
        <f>IF(AZ226=4,G226,0)</f>
        <v>0</v>
      </c>
      <c r="BE226" s="122">
        <f>IF(AZ226=5,G226,0)</f>
        <v>0</v>
      </c>
      <c r="CZ226" s="122">
        <v>0</v>
      </c>
    </row>
    <row r="227" spans="1:57" ht="12.75">
      <c r="A227" s="162"/>
      <c r="B227" s="163" t="s">
        <v>67</v>
      </c>
      <c r="C227" s="164" t="str">
        <f>CONCATENATE(B225," ",C225)</f>
        <v>766 Konstrukce truhlářské</v>
      </c>
      <c r="D227" s="162"/>
      <c r="E227" s="165"/>
      <c r="F227" s="165"/>
      <c r="G227" s="166">
        <f>SUM(G225:G226)</f>
        <v>0</v>
      </c>
      <c r="O227" s="149">
        <v>4</v>
      </c>
      <c r="BA227" s="167">
        <f>SUM(BA225:BA226)</f>
        <v>0</v>
      </c>
      <c r="BB227" s="167">
        <f>SUM(BB225:BB226)</f>
        <v>0</v>
      </c>
      <c r="BC227" s="167">
        <f>SUM(BC225:BC226)</f>
        <v>0</v>
      </c>
      <c r="BD227" s="167">
        <f>SUM(BD225:BD226)</f>
        <v>0</v>
      </c>
      <c r="BE227" s="167">
        <f>SUM(BE225:BE226)</f>
        <v>0</v>
      </c>
    </row>
    <row r="228" spans="1:15" ht="12.75">
      <c r="A228" s="142" t="s">
        <v>64</v>
      </c>
      <c r="B228" s="143" t="s">
        <v>353</v>
      </c>
      <c r="C228" s="144" t="s">
        <v>354</v>
      </c>
      <c r="D228" s="145"/>
      <c r="E228" s="146"/>
      <c r="F228" s="146"/>
      <c r="G228" s="147"/>
      <c r="H228" s="148"/>
      <c r="I228" s="148"/>
      <c r="O228" s="149">
        <v>1</v>
      </c>
    </row>
    <row r="229" spans="1:104" ht="12.75">
      <c r="A229" s="150">
        <v>80</v>
      </c>
      <c r="B229" s="151" t="s">
        <v>355</v>
      </c>
      <c r="C229" s="152" t="s">
        <v>356</v>
      </c>
      <c r="D229" s="153" t="s">
        <v>259</v>
      </c>
      <c r="E229" s="154">
        <v>1</v>
      </c>
      <c r="F229" s="154">
        <v>0</v>
      </c>
      <c r="G229" s="155">
        <f aca="true" t="shared" si="0" ref="G229:G234">E229*F229</f>
        <v>0</v>
      </c>
      <c r="O229" s="149">
        <v>2</v>
      </c>
      <c r="AA229" s="122">
        <v>12</v>
      </c>
      <c r="AB229" s="122">
        <v>0</v>
      </c>
      <c r="AC229" s="122">
        <v>81</v>
      </c>
      <c r="AZ229" s="122">
        <v>2</v>
      </c>
      <c r="BA229" s="122">
        <f aca="true" t="shared" si="1" ref="BA229:BA234">IF(AZ229=1,G229,0)</f>
        <v>0</v>
      </c>
      <c r="BB229" s="122">
        <f aca="true" t="shared" si="2" ref="BB229:BB234">IF(AZ229=2,G229,0)</f>
        <v>0</v>
      </c>
      <c r="BC229" s="122">
        <f aca="true" t="shared" si="3" ref="BC229:BC234">IF(AZ229=3,G229,0)</f>
        <v>0</v>
      </c>
      <c r="BD229" s="122">
        <f aca="true" t="shared" si="4" ref="BD229:BD234">IF(AZ229=4,G229,0)</f>
        <v>0</v>
      </c>
      <c r="BE229" s="122">
        <f aca="true" t="shared" si="5" ref="BE229:BE234">IF(AZ229=5,G229,0)</f>
        <v>0</v>
      </c>
      <c r="CZ229" s="122">
        <v>0</v>
      </c>
    </row>
    <row r="230" spans="1:104" ht="12.75">
      <c r="A230" s="150">
        <v>81</v>
      </c>
      <c r="B230" s="151" t="s">
        <v>357</v>
      </c>
      <c r="C230" s="152" t="s">
        <v>358</v>
      </c>
      <c r="D230" s="153" t="s">
        <v>259</v>
      </c>
      <c r="E230" s="154">
        <v>2</v>
      </c>
      <c r="F230" s="154">
        <v>0</v>
      </c>
      <c r="G230" s="155">
        <f t="shared" si="0"/>
        <v>0</v>
      </c>
      <c r="O230" s="149">
        <v>2</v>
      </c>
      <c r="AA230" s="122">
        <v>12</v>
      </c>
      <c r="AB230" s="122">
        <v>0</v>
      </c>
      <c r="AC230" s="122">
        <v>82</v>
      </c>
      <c r="AZ230" s="122">
        <v>2</v>
      </c>
      <c r="BA230" s="122">
        <f t="shared" si="1"/>
        <v>0</v>
      </c>
      <c r="BB230" s="122">
        <f t="shared" si="2"/>
        <v>0</v>
      </c>
      <c r="BC230" s="122">
        <f t="shared" si="3"/>
        <v>0</v>
      </c>
      <c r="BD230" s="122">
        <f t="shared" si="4"/>
        <v>0</v>
      </c>
      <c r="BE230" s="122">
        <f t="shared" si="5"/>
        <v>0</v>
      </c>
      <c r="CZ230" s="122">
        <v>0</v>
      </c>
    </row>
    <row r="231" spans="1:104" ht="12.75">
      <c r="A231" s="150">
        <v>82</v>
      </c>
      <c r="B231" s="151" t="s">
        <v>359</v>
      </c>
      <c r="C231" s="152" t="s">
        <v>360</v>
      </c>
      <c r="D231" s="153" t="s">
        <v>259</v>
      </c>
      <c r="E231" s="154">
        <v>6</v>
      </c>
      <c r="F231" s="154">
        <v>0</v>
      </c>
      <c r="G231" s="155">
        <f t="shared" si="0"/>
        <v>0</v>
      </c>
      <c r="O231" s="149">
        <v>2</v>
      </c>
      <c r="AA231" s="122">
        <v>12</v>
      </c>
      <c r="AB231" s="122">
        <v>0</v>
      </c>
      <c r="AC231" s="122">
        <v>83</v>
      </c>
      <c r="AZ231" s="122">
        <v>2</v>
      </c>
      <c r="BA231" s="122">
        <f t="shared" si="1"/>
        <v>0</v>
      </c>
      <c r="BB231" s="122">
        <f t="shared" si="2"/>
        <v>0</v>
      </c>
      <c r="BC231" s="122">
        <f t="shared" si="3"/>
        <v>0</v>
      </c>
      <c r="BD231" s="122">
        <f t="shared" si="4"/>
        <v>0</v>
      </c>
      <c r="BE231" s="122">
        <f t="shared" si="5"/>
        <v>0</v>
      </c>
      <c r="CZ231" s="122">
        <v>0</v>
      </c>
    </row>
    <row r="232" spans="1:104" ht="12.75">
      <c r="A232" s="150">
        <v>83</v>
      </c>
      <c r="B232" s="151" t="s">
        <v>361</v>
      </c>
      <c r="C232" s="152" t="s">
        <v>362</v>
      </c>
      <c r="D232" s="153" t="s">
        <v>77</v>
      </c>
      <c r="E232" s="154">
        <v>1</v>
      </c>
      <c r="F232" s="154">
        <v>0</v>
      </c>
      <c r="G232" s="155">
        <f t="shared" si="0"/>
        <v>0</v>
      </c>
      <c r="O232" s="149">
        <v>2</v>
      </c>
      <c r="AA232" s="122">
        <v>12</v>
      </c>
      <c r="AB232" s="122">
        <v>0</v>
      </c>
      <c r="AC232" s="122">
        <v>84</v>
      </c>
      <c r="AZ232" s="122">
        <v>2</v>
      </c>
      <c r="BA232" s="122">
        <f t="shared" si="1"/>
        <v>0</v>
      </c>
      <c r="BB232" s="122">
        <f t="shared" si="2"/>
        <v>0</v>
      </c>
      <c r="BC232" s="122">
        <f t="shared" si="3"/>
        <v>0</v>
      </c>
      <c r="BD232" s="122">
        <f t="shared" si="4"/>
        <v>0</v>
      </c>
      <c r="BE232" s="122">
        <f t="shared" si="5"/>
        <v>0</v>
      </c>
      <c r="CZ232" s="122">
        <v>0</v>
      </c>
    </row>
    <row r="233" spans="1:104" ht="22.5">
      <c r="A233" s="150">
        <v>84</v>
      </c>
      <c r="B233" s="151" t="s">
        <v>363</v>
      </c>
      <c r="C233" s="152" t="s">
        <v>364</v>
      </c>
      <c r="D233" s="153" t="s">
        <v>77</v>
      </c>
      <c r="E233" s="154">
        <v>1</v>
      </c>
      <c r="F233" s="154">
        <v>0</v>
      </c>
      <c r="G233" s="155">
        <f t="shared" si="0"/>
        <v>0</v>
      </c>
      <c r="O233" s="149">
        <v>2</v>
      </c>
      <c r="AA233" s="122">
        <v>12</v>
      </c>
      <c r="AB233" s="122">
        <v>0</v>
      </c>
      <c r="AC233" s="122">
        <v>85</v>
      </c>
      <c r="AZ233" s="122">
        <v>2</v>
      </c>
      <c r="BA233" s="122">
        <f t="shared" si="1"/>
        <v>0</v>
      </c>
      <c r="BB233" s="122">
        <f t="shared" si="2"/>
        <v>0</v>
      </c>
      <c r="BC233" s="122">
        <f t="shared" si="3"/>
        <v>0</v>
      </c>
      <c r="BD233" s="122">
        <f t="shared" si="4"/>
        <v>0</v>
      </c>
      <c r="BE233" s="122">
        <f t="shared" si="5"/>
        <v>0</v>
      </c>
      <c r="CZ233" s="122">
        <v>0</v>
      </c>
    </row>
    <row r="234" spans="1:104" ht="12.75">
      <c r="A234" s="150">
        <v>85</v>
      </c>
      <c r="B234" s="151" t="s">
        <v>365</v>
      </c>
      <c r="C234" s="152" t="s">
        <v>366</v>
      </c>
      <c r="D234" s="153" t="s">
        <v>124</v>
      </c>
      <c r="E234" s="154">
        <v>6.2</v>
      </c>
      <c r="F234" s="154">
        <v>0</v>
      </c>
      <c r="G234" s="155">
        <f t="shared" si="0"/>
        <v>0</v>
      </c>
      <c r="O234" s="149">
        <v>2</v>
      </c>
      <c r="AA234" s="122">
        <v>12</v>
      </c>
      <c r="AB234" s="122">
        <v>0</v>
      </c>
      <c r="AC234" s="122">
        <v>86</v>
      </c>
      <c r="AZ234" s="122">
        <v>2</v>
      </c>
      <c r="BA234" s="122">
        <f t="shared" si="1"/>
        <v>0</v>
      </c>
      <c r="BB234" s="122">
        <f t="shared" si="2"/>
        <v>0</v>
      </c>
      <c r="BC234" s="122">
        <f t="shared" si="3"/>
        <v>0</v>
      </c>
      <c r="BD234" s="122">
        <f t="shared" si="4"/>
        <v>0</v>
      </c>
      <c r="BE234" s="122">
        <f t="shared" si="5"/>
        <v>0</v>
      </c>
      <c r="CZ234" s="122">
        <v>0.1</v>
      </c>
    </row>
    <row r="235" spans="1:15" ht="12.75">
      <c r="A235" s="156"/>
      <c r="B235" s="157"/>
      <c r="C235" s="199" t="s">
        <v>367</v>
      </c>
      <c r="D235" s="200"/>
      <c r="E235" s="158">
        <v>6.2</v>
      </c>
      <c r="F235" s="159"/>
      <c r="G235" s="160"/>
      <c r="M235" s="161" t="s">
        <v>367</v>
      </c>
      <c r="O235" s="149"/>
    </row>
    <row r="236" spans="1:104" ht="22.5">
      <c r="A236" s="150">
        <v>86</v>
      </c>
      <c r="B236" s="151" t="s">
        <v>368</v>
      </c>
      <c r="C236" s="152" t="s">
        <v>369</v>
      </c>
      <c r="D236" s="153" t="s">
        <v>77</v>
      </c>
      <c r="E236" s="154">
        <v>1</v>
      </c>
      <c r="F236" s="154">
        <v>0</v>
      </c>
      <c r="G236" s="155">
        <f aca="true" t="shared" si="6" ref="G236:G244">E236*F236</f>
        <v>0</v>
      </c>
      <c r="O236" s="149">
        <v>2</v>
      </c>
      <c r="AA236" s="122">
        <v>12</v>
      </c>
      <c r="AB236" s="122">
        <v>0</v>
      </c>
      <c r="AC236" s="122">
        <v>87</v>
      </c>
      <c r="AZ236" s="122">
        <v>2</v>
      </c>
      <c r="BA236" s="122">
        <f aca="true" t="shared" si="7" ref="BA236:BA244">IF(AZ236=1,G236,0)</f>
        <v>0</v>
      </c>
      <c r="BB236" s="122">
        <f aca="true" t="shared" si="8" ref="BB236:BB244">IF(AZ236=2,G236,0)</f>
        <v>0</v>
      </c>
      <c r="BC236" s="122">
        <f aca="true" t="shared" si="9" ref="BC236:BC244">IF(AZ236=3,G236,0)</f>
        <v>0</v>
      </c>
      <c r="BD236" s="122">
        <f aca="true" t="shared" si="10" ref="BD236:BD244">IF(AZ236=4,G236,0)</f>
        <v>0</v>
      </c>
      <c r="BE236" s="122">
        <f aca="true" t="shared" si="11" ref="BE236:BE244">IF(AZ236=5,G236,0)</f>
        <v>0</v>
      </c>
      <c r="CZ236" s="122">
        <v>0.19</v>
      </c>
    </row>
    <row r="237" spans="1:104" ht="22.5">
      <c r="A237" s="150">
        <v>87</v>
      </c>
      <c r="B237" s="151" t="s">
        <v>370</v>
      </c>
      <c r="C237" s="152" t="s">
        <v>371</v>
      </c>
      <c r="D237" s="153" t="s">
        <v>259</v>
      </c>
      <c r="E237" s="154">
        <v>1</v>
      </c>
      <c r="F237" s="154">
        <v>0</v>
      </c>
      <c r="G237" s="155">
        <f t="shared" si="6"/>
        <v>0</v>
      </c>
      <c r="O237" s="149">
        <v>2</v>
      </c>
      <c r="AA237" s="122">
        <v>12</v>
      </c>
      <c r="AB237" s="122">
        <v>0</v>
      </c>
      <c r="AC237" s="122">
        <v>88</v>
      </c>
      <c r="AZ237" s="122">
        <v>2</v>
      </c>
      <c r="BA237" s="122">
        <f t="shared" si="7"/>
        <v>0</v>
      </c>
      <c r="BB237" s="122">
        <f t="shared" si="8"/>
        <v>0</v>
      </c>
      <c r="BC237" s="122">
        <f t="shared" si="9"/>
        <v>0</v>
      </c>
      <c r="BD237" s="122">
        <f t="shared" si="10"/>
        <v>0</v>
      </c>
      <c r="BE237" s="122">
        <f t="shared" si="11"/>
        <v>0</v>
      </c>
      <c r="CZ237" s="122">
        <v>0.02</v>
      </c>
    </row>
    <row r="238" spans="1:104" ht="22.5">
      <c r="A238" s="150">
        <v>88</v>
      </c>
      <c r="B238" s="151" t="s">
        <v>372</v>
      </c>
      <c r="C238" s="152" t="s">
        <v>373</v>
      </c>
      <c r="D238" s="153" t="s">
        <v>259</v>
      </c>
      <c r="E238" s="154">
        <v>1</v>
      </c>
      <c r="F238" s="154">
        <v>0</v>
      </c>
      <c r="G238" s="155">
        <f t="shared" si="6"/>
        <v>0</v>
      </c>
      <c r="O238" s="149">
        <v>2</v>
      </c>
      <c r="AA238" s="122">
        <v>12</v>
      </c>
      <c r="AB238" s="122">
        <v>0</v>
      </c>
      <c r="AC238" s="122">
        <v>89</v>
      </c>
      <c r="AZ238" s="122">
        <v>2</v>
      </c>
      <c r="BA238" s="122">
        <f t="shared" si="7"/>
        <v>0</v>
      </c>
      <c r="BB238" s="122">
        <f t="shared" si="8"/>
        <v>0</v>
      </c>
      <c r="BC238" s="122">
        <f t="shared" si="9"/>
        <v>0</v>
      </c>
      <c r="BD238" s="122">
        <f t="shared" si="10"/>
        <v>0</v>
      </c>
      <c r="BE238" s="122">
        <f t="shared" si="11"/>
        <v>0</v>
      </c>
      <c r="CZ238" s="122">
        <v>0.015</v>
      </c>
    </row>
    <row r="239" spans="1:104" ht="22.5">
      <c r="A239" s="150">
        <v>89</v>
      </c>
      <c r="B239" s="151" t="s">
        <v>374</v>
      </c>
      <c r="C239" s="152" t="s">
        <v>375</v>
      </c>
      <c r="D239" s="153" t="s">
        <v>259</v>
      </c>
      <c r="E239" s="154">
        <v>2</v>
      </c>
      <c r="F239" s="154">
        <v>0</v>
      </c>
      <c r="G239" s="155">
        <f t="shared" si="6"/>
        <v>0</v>
      </c>
      <c r="O239" s="149">
        <v>2</v>
      </c>
      <c r="AA239" s="122">
        <v>12</v>
      </c>
      <c r="AB239" s="122">
        <v>0</v>
      </c>
      <c r="AC239" s="122">
        <v>90</v>
      </c>
      <c r="AZ239" s="122">
        <v>2</v>
      </c>
      <c r="BA239" s="122">
        <f t="shared" si="7"/>
        <v>0</v>
      </c>
      <c r="BB239" s="122">
        <f t="shared" si="8"/>
        <v>0</v>
      </c>
      <c r="BC239" s="122">
        <f t="shared" si="9"/>
        <v>0</v>
      </c>
      <c r="BD239" s="122">
        <f t="shared" si="10"/>
        <v>0</v>
      </c>
      <c r="BE239" s="122">
        <f t="shared" si="11"/>
        <v>0</v>
      </c>
      <c r="CZ239" s="122">
        <v>0.001</v>
      </c>
    </row>
    <row r="240" spans="1:104" ht="22.5">
      <c r="A240" s="150">
        <v>90</v>
      </c>
      <c r="B240" s="151" t="s">
        <v>376</v>
      </c>
      <c r="C240" s="152" t="s">
        <v>377</v>
      </c>
      <c r="D240" s="153" t="s">
        <v>259</v>
      </c>
      <c r="E240" s="154">
        <v>4</v>
      </c>
      <c r="F240" s="154">
        <v>0</v>
      </c>
      <c r="G240" s="155">
        <f t="shared" si="6"/>
        <v>0</v>
      </c>
      <c r="O240" s="149">
        <v>2</v>
      </c>
      <c r="AA240" s="122">
        <v>12</v>
      </c>
      <c r="AB240" s="122">
        <v>0</v>
      </c>
      <c r="AC240" s="122">
        <v>91</v>
      </c>
      <c r="AZ240" s="122">
        <v>2</v>
      </c>
      <c r="BA240" s="122">
        <f t="shared" si="7"/>
        <v>0</v>
      </c>
      <c r="BB240" s="122">
        <f t="shared" si="8"/>
        <v>0</v>
      </c>
      <c r="BC240" s="122">
        <f t="shared" si="9"/>
        <v>0</v>
      </c>
      <c r="BD240" s="122">
        <f t="shared" si="10"/>
        <v>0</v>
      </c>
      <c r="BE240" s="122">
        <f t="shared" si="11"/>
        <v>0</v>
      </c>
      <c r="CZ240" s="122">
        <v>0.0015</v>
      </c>
    </row>
    <row r="241" spans="1:104" ht="12.75">
      <c r="A241" s="150">
        <v>91</v>
      </c>
      <c r="B241" s="151" t="s">
        <v>378</v>
      </c>
      <c r="C241" s="152" t="s">
        <v>379</v>
      </c>
      <c r="D241" s="153" t="s">
        <v>259</v>
      </c>
      <c r="E241" s="154">
        <v>1</v>
      </c>
      <c r="F241" s="154">
        <v>0</v>
      </c>
      <c r="G241" s="155">
        <f t="shared" si="6"/>
        <v>0</v>
      </c>
      <c r="O241" s="149">
        <v>2</v>
      </c>
      <c r="AA241" s="122">
        <v>12</v>
      </c>
      <c r="AB241" s="122">
        <v>0</v>
      </c>
      <c r="AC241" s="122">
        <v>92</v>
      </c>
      <c r="AZ241" s="122">
        <v>2</v>
      </c>
      <c r="BA241" s="122">
        <f t="shared" si="7"/>
        <v>0</v>
      </c>
      <c r="BB241" s="122">
        <f t="shared" si="8"/>
        <v>0</v>
      </c>
      <c r="BC241" s="122">
        <f t="shared" si="9"/>
        <v>0</v>
      </c>
      <c r="BD241" s="122">
        <f t="shared" si="10"/>
        <v>0</v>
      </c>
      <c r="BE241" s="122">
        <f t="shared" si="11"/>
        <v>0</v>
      </c>
      <c r="CZ241" s="122">
        <v>0</v>
      </c>
    </row>
    <row r="242" spans="1:104" ht="22.5">
      <c r="A242" s="150">
        <v>92</v>
      </c>
      <c r="B242" s="151" t="s">
        <v>380</v>
      </c>
      <c r="C242" s="152" t="s">
        <v>381</v>
      </c>
      <c r="D242" s="153" t="s">
        <v>259</v>
      </c>
      <c r="E242" s="154">
        <v>2</v>
      </c>
      <c r="F242" s="154">
        <v>0</v>
      </c>
      <c r="G242" s="155">
        <f t="shared" si="6"/>
        <v>0</v>
      </c>
      <c r="O242" s="149">
        <v>2</v>
      </c>
      <c r="AA242" s="122">
        <v>12</v>
      </c>
      <c r="AB242" s="122">
        <v>0</v>
      </c>
      <c r="AC242" s="122">
        <v>93</v>
      </c>
      <c r="AZ242" s="122">
        <v>2</v>
      </c>
      <c r="BA242" s="122">
        <f t="shared" si="7"/>
        <v>0</v>
      </c>
      <c r="BB242" s="122">
        <f t="shared" si="8"/>
        <v>0</v>
      </c>
      <c r="BC242" s="122">
        <f t="shared" si="9"/>
        <v>0</v>
      </c>
      <c r="BD242" s="122">
        <f t="shared" si="10"/>
        <v>0</v>
      </c>
      <c r="BE242" s="122">
        <f t="shared" si="11"/>
        <v>0</v>
      </c>
      <c r="CZ242" s="122">
        <v>0.15</v>
      </c>
    </row>
    <row r="243" spans="1:104" ht="22.5">
      <c r="A243" s="150">
        <v>93</v>
      </c>
      <c r="B243" s="151" t="s">
        <v>380</v>
      </c>
      <c r="C243" s="152" t="s">
        <v>382</v>
      </c>
      <c r="D243" s="153" t="s">
        <v>259</v>
      </c>
      <c r="E243" s="154">
        <v>2</v>
      </c>
      <c r="F243" s="154">
        <v>0</v>
      </c>
      <c r="G243" s="155">
        <f t="shared" si="6"/>
        <v>0</v>
      </c>
      <c r="O243" s="149">
        <v>2</v>
      </c>
      <c r="AA243" s="122">
        <v>12</v>
      </c>
      <c r="AB243" s="122">
        <v>0</v>
      </c>
      <c r="AC243" s="122">
        <v>94</v>
      </c>
      <c r="AZ243" s="122">
        <v>2</v>
      </c>
      <c r="BA243" s="122">
        <f t="shared" si="7"/>
        <v>0</v>
      </c>
      <c r="BB243" s="122">
        <f t="shared" si="8"/>
        <v>0</v>
      </c>
      <c r="BC243" s="122">
        <f t="shared" si="9"/>
        <v>0</v>
      </c>
      <c r="BD243" s="122">
        <f t="shared" si="10"/>
        <v>0</v>
      </c>
      <c r="BE243" s="122">
        <f t="shared" si="11"/>
        <v>0</v>
      </c>
      <c r="CZ243" s="122">
        <v>0.1</v>
      </c>
    </row>
    <row r="244" spans="1:104" ht="12.75">
      <c r="A244" s="150">
        <v>94</v>
      </c>
      <c r="B244" s="151" t="s">
        <v>383</v>
      </c>
      <c r="C244" s="152" t="s">
        <v>384</v>
      </c>
      <c r="D244" s="153" t="s">
        <v>205</v>
      </c>
      <c r="E244" s="154">
        <v>1.35</v>
      </c>
      <c r="F244" s="154">
        <v>0</v>
      </c>
      <c r="G244" s="155">
        <f t="shared" si="6"/>
        <v>0</v>
      </c>
      <c r="O244" s="149">
        <v>2</v>
      </c>
      <c r="AA244" s="122">
        <v>12</v>
      </c>
      <c r="AB244" s="122">
        <v>0</v>
      </c>
      <c r="AC244" s="122">
        <v>95</v>
      </c>
      <c r="AZ244" s="122">
        <v>2</v>
      </c>
      <c r="BA244" s="122">
        <f t="shared" si="7"/>
        <v>0</v>
      </c>
      <c r="BB244" s="122">
        <f t="shared" si="8"/>
        <v>0</v>
      </c>
      <c r="BC244" s="122">
        <f t="shared" si="9"/>
        <v>0</v>
      </c>
      <c r="BD244" s="122">
        <f t="shared" si="10"/>
        <v>0</v>
      </c>
      <c r="BE244" s="122">
        <f t="shared" si="11"/>
        <v>0</v>
      </c>
      <c r="CZ244" s="122">
        <v>0</v>
      </c>
    </row>
    <row r="245" spans="1:57" ht="12.75">
      <c r="A245" s="162"/>
      <c r="B245" s="163" t="s">
        <v>67</v>
      </c>
      <c r="C245" s="164" t="str">
        <f>CONCATENATE(B228," ",C228)</f>
        <v>767 Konstrukce zámečnické</v>
      </c>
      <c r="D245" s="162"/>
      <c r="E245" s="165"/>
      <c r="F245" s="165"/>
      <c r="G245" s="166">
        <f>SUM(G228:G244)</f>
        <v>0</v>
      </c>
      <c r="O245" s="149">
        <v>4</v>
      </c>
      <c r="BA245" s="167">
        <f>SUM(BA228:BA244)</f>
        <v>0</v>
      </c>
      <c r="BB245" s="167">
        <f>SUM(BB228:BB244)</f>
        <v>0</v>
      </c>
      <c r="BC245" s="167">
        <f>SUM(BC228:BC244)</f>
        <v>0</v>
      </c>
      <c r="BD245" s="167">
        <f>SUM(BD228:BD244)</f>
        <v>0</v>
      </c>
      <c r="BE245" s="167">
        <f>SUM(BE228:BE244)</f>
        <v>0</v>
      </c>
    </row>
    <row r="246" spans="1:15" ht="12.75">
      <c r="A246" s="142" t="s">
        <v>64</v>
      </c>
      <c r="B246" s="143" t="s">
        <v>385</v>
      </c>
      <c r="C246" s="144" t="s">
        <v>386</v>
      </c>
      <c r="D246" s="145"/>
      <c r="E246" s="146"/>
      <c r="F246" s="146"/>
      <c r="G246" s="147"/>
      <c r="H246" s="148"/>
      <c r="I246" s="148"/>
      <c r="O246" s="149">
        <v>1</v>
      </c>
    </row>
    <row r="247" spans="1:104" ht="22.5">
      <c r="A247" s="150">
        <v>95</v>
      </c>
      <c r="B247" s="151" t="s">
        <v>387</v>
      </c>
      <c r="C247" s="152" t="s">
        <v>388</v>
      </c>
      <c r="D247" s="153" t="s">
        <v>72</v>
      </c>
      <c r="E247" s="154">
        <v>12.54</v>
      </c>
      <c r="F247" s="154">
        <v>0</v>
      </c>
      <c r="G247" s="155">
        <f>E247*F247</f>
        <v>0</v>
      </c>
      <c r="O247" s="149">
        <v>2</v>
      </c>
      <c r="AA247" s="122">
        <v>12</v>
      </c>
      <c r="AB247" s="122">
        <v>0</v>
      </c>
      <c r="AC247" s="122">
        <v>96</v>
      </c>
      <c r="AZ247" s="122">
        <v>2</v>
      </c>
      <c r="BA247" s="122">
        <f>IF(AZ247=1,G247,0)</f>
        <v>0</v>
      </c>
      <c r="BB247" s="122">
        <f>IF(AZ247=2,G247,0)</f>
        <v>0</v>
      </c>
      <c r="BC247" s="122">
        <f>IF(AZ247=3,G247,0)</f>
        <v>0</v>
      </c>
      <c r="BD247" s="122">
        <f>IF(AZ247=4,G247,0)</f>
        <v>0</v>
      </c>
      <c r="BE247" s="122">
        <f>IF(AZ247=5,G247,0)</f>
        <v>0</v>
      </c>
      <c r="CZ247" s="122">
        <v>0.00061</v>
      </c>
    </row>
    <row r="248" spans="1:15" ht="12.75">
      <c r="A248" s="156"/>
      <c r="B248" s="157"/>
      <c r="C248" s="199" t="s">
        <v>389</v>
      </c>
      <c r="D248" s="200"/>
      <c r="E248" s="158">
        <v>0</v>
      </c>
      <c r="F248" s="159"/>
      <c r="G248" s="160"/>
      <c r="M248" s="161" t="s">
        <v>389</v>
      </c>
      <c r="O248" s="149"/>
    </row>
    <row r="249" spans="1:15" ht="12.75">
      <c r="A249" s="156"/>
      <c r="B249" s="157"/>
      <c r="C249" s="199" t="s">
        <v>390</v>
      </c>
      <c r="D249" s="200"/>
      <c r="E249" s="158">
        <v>3.1</v>
      </c>
      <c r="F249" s="159"/>
      <c r="G249" s="160"/>
      <c r="M249" s="161" t="s">
        <v>390</v>
      </c>
      <c r="O249" s="149"/>
    </row>
    <row r="250" spans="1:15" ht="12.75">
      <c r="A250" s="156"/>
      <c r="B250" s="157"/>
      <c r="C250" s="199" t="s">
        <v>391</v>
      </c>
      <c r="D250" s="200"/>
      <c r="E250" s="158">
        <v>3.1</v>
      </c>
      <c r="F250" s="159"/>
      <c r="G250" s="160"/>
      <c r="M250" s="161" t="s">
        <v>391</v>
      </c>
      <c r="O250" s="149"/>
    </row>
    <row r="251" spans="1:15" ht="12.75">
      <c r="A251" s="156"/>
      <c r="B251" s="157"/>
      <c r="C251" s="199" t="s">
        <v>392</v>
      </c>
      <c r="D251" s="200"/>
      <c r="E251" s="158">
        <v>0</v>
      </c>
      <c r="F251" s="159"/>
      <c r="G251" s="160"/>
      <c r="M251" s="161" t="s">
        <v>392</v>
      </c>
      <c r="O251" s="149"/>
    </row>
    <row r="252" spans="1:15" ht="12.75">
      <c r="A252" s="156"/>
      <c r="B252" s="157"/>
      <c r="C252" s="199" t="s">
        <v>393</v>
      </c>
      <c r="D252" s="200"/>
      <c r="E252" s="158">
        <v>3.84</v>
      </c>
      <c r="F252" s="159"/>
      <c r="G252" s="160"/>
      <c r="M252" s="161" t="s">
        <v>393</v>
      </c>
      <c r="O252" s="149"/>
    </row>
    <row r="253" spans="1:15" ht="12.75">
      <c r="A253" s="156"/>
      <c r="B253" s="157"/>
      <c r="C253" s="199" t="s">
        <v>394</v>
      </c>
      <c r="D253" s="200"/>
      <c r="E253" s="158">
        <v>5.6</v>
      </c>
      <c r="F253" s="159"/>
      <c r="G253" s="160"/>
      <c r="M253" s="161" t="s">
        <v>394</v>
      </c>
      <c r="O253" s="149"/>
    </row>
    <row r="254" spans="1:15" ht="12.75">
      <c r="A254" s="156"/>
      <c r="B254" s="157"/>
      <c r="C254" s="199" t="s">
        <v>391</v>
      </c>
      <c r="D254" s="200"/>
      <c r="E254" s="158">
        <v>9.44</v>
      </c>
      <c r="F254" s="159"/>
      <c r="G254" s="160"/>
      <c r="M254" s="161" t="s">
        <v>391</v>
      </c>
      <c r="O254" s="149"/>
    </row>
    <row r="255" spans="1:104" ht="22.5">
      <c r="A255" s="150">
        <v>96</v>
      </c>
      <c r="B255" s="151" t="s">
        <v>395</v>
      </c>
      <c r="C255" s="152" t="s">
        <v>396</v>
      </c>
      <c r="D255" s="153" t="s">
        <v>72</v>
      </c>
      <c r="E255" s="154">
        <v>27.44</v>
      </c>
      <c r="F255" s="154">
        <v>0</v>
      </c>
      <c r="G255" s="155">
        <f>E255*F255</f>
        <v>0</v>
      </c>
      <c r="O255" s="149">
        <v>2</v>
      </c>
      <c r="AA255" s="122">
        <v>12</v>
      </c>
      <c r="AB255" s="122">
        <v>0</v>
      </c>
      <c r="AC255" s="122">
        <v>97</v>
      </c>
      <c r="AZ255" s="122">
        <v>2</v>
      </c>
      <c r="BA255" s="122">
        <f>IF(AZ255=1,G255,0)</f>
        <v>0</v>
      </c>
      <c r="BB255" s="122">
        <f>IF(AZ255=2,G255,0)</f>
        <v>0</v>
      </c>
      <c r="BC255" s="122">
        <f>IF(AZ255=3,G255,0)</f>
        <v>0</v>
      </c>
      <c r="BD255" s="122">
        <f>IF(AZ255=4,G255,0)</f>
        <v>0</v>
      </c>
      <c r="BE255" s="122">
        <f>IF(AZ255=5,G255,0)</f>
        <v>0</v>
      </c>
      <c r="CZ255" s="122">
        <v>0.00048</v>
      </c>
    </row>
    <row r="256" spans="1:15" ht="12.75">
      <c r="A256" s="156"/>
      <c r="B256" s="157"/>
      <c r="C256" s="199" t="s">
        <v>397</v>
      </c>
      <c r="D256" s="200"/>
      <c r="E256" s="158">
        <v>0</v>
      </c>
      <c r="F256" s="159"/>
      <c r="G256" s="160"/>
      <c r="M256" s="161" t="s">
        <v>397</v>
      </c>
      <c r="O256" s="149"/>
    </row>
    <row r="257" spans="1:15" ht="12.75">
      <c r="A257" s="156"/>
      <c r="B257" s="157"/>
      <c r="C257" s="199" t="s">
        <v>398</v>
      </c>
      <c r="D257" s="200"/>
      <c r="E257" s="158">
        <v>16.96</v>
      </c>
      <c r="F257" s="159"/>
      <c r="G257" s="160"/>
      <c r="M257" s="161" t="s">
        <v>398</v>
      </c>
      <c r="O257" s="149"/>
    </row>
    <row r="258" spans="1:15" ht="12.75">
      <c r="A258" s="156"/>
      <c r="B258" s="157"/>
      <c r="C258" s="199" t="s">
        <v>399</v>
      </c>
      <c r="D258" s="200"/>
      <c r="E258" s="158">
        <v>10.48</v>
      </c>
      <c r="F258" s="159"/>
      <c r="G258" s="160"/>
      <c r="M258" s="161" t="s">
        <v>399</v>
      </c>
      <c r="O258" s="149"/>
    </row>
    <row r="259" spans="1:57" ht="12.75">
      <c r="A259" s="162"/>
      <c r="B259" s="163" t="s">
        <v>67</v>
      </c>
      <c r="C259" s="164" t="str">
        <f>CONCATENATE(B246," ",C246)</f>
        <v>783 Nátěry</v>
      </c>
      <c r="D259" s="162"/>
      <c r="E259" s="165"/>
      <c r="F259" s="165"/>
      <c r="G259" s="166">
        <f>SUM(G246:G258)</f>
        <v>0</v>
      </c>
      <c r="O259" s="149">
        <v>4</v>
      </c>
      <c r="BA259" s="167">
        <f>SUM(BA246:BA258)</f>
        <v>0</v>
      </c>
      <c r="BB259" s="167">
        <f>SUM(BB246:BB258)</f>
        <v>0</v>
      </c>
      <c r="BC259" s="167">
        <f>SUM(BC246:BC258)</f>
        <v>0</v>
      </c>
      <c r="BD259" s="167">
        <f>SUM(BD246:BD258)</f>
        <v>0</v>
      </c>
      <c r="BE259" s="167">
        <f>SUM(BE246:BE258)</f>
        <v>0</v>
      </c>
    </row>
    <row r="260" spans="1:15" ht="12.75">
      <c r="A260" s="142" t="s">
        <v>64</v>
      </c>
      <c r="B260" s="143" t="s">
        <v>400</v>
      </c>
      <c r="C260" s="144" t="s">
        <v>401</v>
      </c>
      <c r="D260" s="145"/>
      <c r="E260" s="146"/>
      <c r="F260" s="146"/>
      <c r="G260" s="147"/>
      <c r="H260" s="148"/>
      <c r="I260" s="148"/>
      <c r="O260" s="149">
        <v>1</v>
      </c>
    </row>
    <row r="261" spans="1:104" ht="12.75">
      <c r="A261" s="150">
        <v>97</v>
      </c>
      <c r="B261" s="151" t="s">
        <v>402</v>
      </c>
      <c r="C261" s="152" t="s">
        <v>403</v>
      </c>
      <c r="D261" s="153" t="s">
        <v>72</v>
      </c>
      <c r="E261" s="154">
        <v>10.04</v>
      </c>
      <c r="F261" s="154">
        <v>0</v>
      </c>
      <c r="G261" s="155">
        <f>E261*F261</f>
        <v>0</v>
      </c>
      <c r="O261" s="149">
        <v>2</v>
      </c>
      <c r="AA261" s="122">
        <v>12</v>
      </c>
      <c r="AB261" s="122">
        <v>0</v>
      </c>
      <c r="AC261" s="122">
        <v>98</v>
      </c>
      <c r="AZ261" s="122">
        <v>2</v>
      </c>
      <c r="BA261" s="122">
        <f>IF(AZ261=1,G261,0)</f>
        <v>0</v>
      </c>
      <c r="BB261" s="122">
        <f>IF(AZ261=2,G261,0)</f>
        <v>0</v>
      </c>
      <c r="BC261" s="122">
        <f>IF(AZ261=3,G261,0)</f>
        <v>0</v>
      </c>
      <c r="BD261" s="122">
        <f>IF(AZ261=4,G261,0)</f>
        <v>0</v>
      </c>
      <c r="BE261" s="122">
        <f>IF(AZ261=5,G261,0)</f>
        <v>0</v>
      </c>
      <c r="CZ261" s="122">
        <v>0.00015</v>
      </c>
    </row>
    <row r="262" spans="1:104" ht="12.75">
      <c r="A262" s="150">
        <v>98</v>
      </c>
      <c r="B262" s="151" t="s">
        <v>404</v>
      </c>
      <c r="C262" s="152" t="s">
        <v>405</v>
      </c>
      <c r="D262" s="153" t="s">
        <v>72</v>
      </c>
      <c r="E262" s="154">
        <v>10.04</v>
      </c>
      <c r="F262" s="154">
        <v>0</v>
      </c>
      <c r="G262" s="155">
        <f>E262*F262</f>
        <v>0</v>
      </c>
      <c r="O262" s="149">
        <v>2</v>
      </c>
      <c r="AA262" s="122">
        <v>12</v>
      </c>
      <c r="AB262" s="122">
        <v>0</v>
      </c>
      <c r="AC262" s="122">
        <v>99</v>
      </c>
      <c r="AZ262" s="122">
        <v>2</v>
      </c>
      <c r="BA262" s="122">
        <f>IF(AZ262=1,G262,0)</f>
        <v>0</v>
      </c>
      <c r="BB262" s="122">
        <f>IF(AZ262=2,G262,0)</f>
        <v>0</v>
      </c>
      <c r="BC262" s="122">
        <f>IF(AZ262=3,G262,0)</f>
        <v>0</v>
      </c>
      <c r="BD262" s="122">
        <f>IF(AZ262=4,G262,0)</f>
        <v>0</v>
      </c>
      <c r="BE262" s="122">
        <f>IF(AZ262=5,G262,0)</f>
        <v>0</v>
      </c>
      <c r="CZ262" s="122">
        <v>7E-05</v>
      </c>
    </row>
    <row r="263" spans="1:15" ht="12.75">
      <c r="A263" s="156"/>
      <c r="B263" s="157"/>
      <c r="C263" s="199" t="s">
        <v>406</v>
      </c>
      <c r="D263" s="200"/>
      <c r="E263" s="158">
        <v>10.04</v>
      </c>
      <c r="F263" s="159"/>
      <c r="G263" s="160"/>
      <c r="M263" s="161" t="s">
        <v>406</v>
      </c>
      <c r="O263" s="149"/>
    </row>
    <row r="264" spans="1:57" ht="12.75">
      <c r="A264" s="162"/>
      <c r="B264" s="163" t="s">
        <v>67</v>
      </c>
      <c r="C264" s="164" t="str">
        <f>CONCATENATE(B260," ",C260)</f>
        <v>784 Malby</v>
      </c>
      <c r="D264" s="162"/>
      <c r="E264" s="165"/>
      <c r="F264" s="165"/>
      <c r="G264" s="166">
        <f>SUM(G260:G263)</f>
        <v>0</v>
      </c>
      <c r="O264" s="149">
        <v>4</v>
      </c>
      <c r="BA264" s="167">
        <f>SUM(BA260:BA263)</f>
        <v>0</v>
      </c>
      <c r="BB264" s="167">
        <f>SUM(BB260:BB263)</f>
        <v>0</v>
      </c>
      <c r="BC264" s="167">
        <f>SUM(BC260:BC263)</f>
        <v>0</v>
      </c>
      <c r="BD264" s="167">
        <f>SUM(BD260:BD263)</f>
        <v>0</v>
      </c>
      <c r="BE264" s="167">
        <f>SUM(BE260:BE263)</f>
        <v>0</v>
      </c>
    </row>
    <row r="265" spans="1:15" ht="12.75">
      <c r="A265" s="142" t="s">
        <v>64</v>
      </c>
      <c r="B265" s="143" t="s">
        <v>407</v>
      </c>
      <c r="C265" s="144" t="s">
        <v>408</v>
      </c>
      <c r="D265" s="145"/>
      <c r="E265" s="146"/>
      <c r="F265" s="146"/>
      <c r="G265" s="147"/>
      <c r="H265" s="148"/>
      <c r="I265" s="148"/>
      <c r="O265" s="149">
        <v>1</v>
      </c>
    </row>
    <row r="266" spans="1:104" ht="22.5">
      <c r="A266" s="150">
        <v>99</v>
      </c>
      <c r="B266" s="151" t="s">
        <v>428</v>
      </c>
      <c r="C266" s="152" t="s">
        <v>420</v>
      </c>
      <c r="D266" s="153" t="s">
        <v>77</v>
      </c>
      <c r="E266" s="154">
        <v>1</v>
      </c>
      <c r="F266" s="154">
        <v>0</v>
      </c>
      <c r="G266" s="155">
        <f>E266*F266</f>
        <v>0</v>
      </c>
      <c r="O266" s="149">
        <v>2</v>
      </c>
      <c r="AA266" s="122">
        <v>12</v>
      </c>
      <c r="AB266" s="122">
        <v>0</v>
      </c>
      <c r="AC266" s="122">
        <v>100</v>
      </c>
      <c r="AZ266" s="122">
        <v>4</v>
      </c>
      <c r="BA266" s="122">
        <f>IF(AZ266=1,G266,0)</f>
        <v>0</v>
      </c>
      <c r="BB266" s="122">
        <f>IF(AZ266=2,G266,0)</f>
        <v>0</v>
      </c>
      <c r="BC266" s="122">
        <f>IF(AZ266=3,G266,0)</f>
        <v>0</v>
      </c>
      <c r="BD266" s="122">
        <f>IF(AZ266=4,G266,0)</f>
        <v>0</v>
      </c>
      <c r="BE266" s="122">
        <f>IF(AZ266=5,G266,0)</f>
        <v>0</v>
      </c>
      <c r="CZ266" s="122">
        <v>0</v>
      </c>
    </row>
    <row r="267" spans="1:104" ht="22.5">
      <c r="A267" s="150">
        <v>100</v>
      </c>
      <c r="B267" s="151" t="s">
        <v>409</v>
      </c>
      <c r="C267" s="152" t="s">
        <v>410</v>
      </c>
      <c r="D267" s="153" t="s">
        <v>77</v>
      </c>
      <c r="E267" s="154">
        <v>1</v>
      </c>
      <c r="F267" s="154">
        <v>0</v>
      </c>
      <c r="G267" s="155">
        <f>E267*F267</f>
        <v>0</v>
      </c>
      <c r="O267" s="149">
        <v>2</v>
      </c>
      <c r="AA267" s="122">
        <v>12</v>
      </c>
      <c r="AB267" s="122">
        <v>0</v>
      </c>
      <c r="AC267" s="122">
        <v>101</v>
      </c>
      <c r="AZ267" s="122">
        <v>4</v>
      </c>
      <c r="BA267" s="122">
        <f>IF(AZ267=1,G267,0)</f>
        <v>0</v>
      </c>
      <c r="BB267" s="122">
        <f>IF(AZ267=2,G267,0)</f>
        <v>0</v>
      </c>
      <c r="BC267" s="122">
        <f>IF(AZ267=3,G267,0)</f>
        <v>0</v>
      </c>
      <c r="BD267" s="122">
        <f>IF(AZ267=4,G267,0)</f>
        <v>0</v>
      </c>
      <c r="BE267" s="122">
        <f>IF(AZ267=5,G267,0)</f>
        <v>0</v>
      </c>
      <c r="CZ267" s="122">
        <v>0</v>
      </c>
    </row>
    <row r="268" spans="1:57" ht="12.75">
      <c r="A268" s="162"/>
      <c r="B268" s="163" t="s">
        <v>67</v>
      </c>
      <c r="C268" s="164" t="str">
        <f>CONCATENATE(B265," ",C265)</f>
        <v>M21 Elektromontáže</v>
      </c>
      <c r="D268" s="162"/>
      <c r="E268" s="165"/>
      <c r="F268" s="165"/>
      <c r="G268" s="166">
        <f>SUM(G265:G267)</f>
        <v>0</v>
      </c>
      <c r="O268" s="149">
        <v>4</v>
      </c>
      <c r="BA268" s="167">
        <f>SUM(BA265:BA267)</f>
        <v>0</v>
      </c>
      <c r="BB268" s="167">
        <f>SUM(BB265:BB267)</f>
        <v>0</v>
      </c>
      <c r="BC268" s="167">
        <f>SUM(BC265:BC267)</f>
        <v>0</v>
      </c>
      <c r="BD268" s="167">
        <f>SUM(BD265:BD267)</f>
        <v>0</v>
      </c>
      <c r="BE268" s="167">
        <f>SUM(BE265:BE267)</f>
        <v>0</v>
      </c>
    </row>
    <row r="269" spans="1:7" ht="12.75">
      <c r="A269" s="123"/>
      <c r="B269" s="123"/>
      <c r="C269" s="123"/>
      <c r="D269" s="123"/>
      <c r="E269" s="123"/>
      <c r="F269" s="123"/>
      <c r="G269" s="123"/>
    </row>
    <row r="270" ht="12.75">
      <c r="E270" s="122"/>
    </row>
    <row r="271" ht="12.75">
      <c r="E271" s="122"/>
    </row>
    <row r="272" ht="12.75">
      <c r="E272" s="122"/>
    </row>
    <row r="273" ht="12.75">
      <c r="E273" s="122"/>
    </row>
    <row r="274" ht="12.75">
      <c r="E274" s="122"/>
    </row>
    <row r="275" ht="12.75">
      <c r="E275" s="122"/>
    </row>
    <row r="276" ht="12.75">
      <c r="E276" s="122"/>
    </row>
    <row r="277" ht="12.75">
      <c r="E277" s="122"/>
    </row>
    <row r="278" ht="12.75">
      <c r="E278" s="122"/>
    </row>
    <row r="279" ht="12.75">
      <c r="E279" s="122"/>
    </row>
    <row r="280" ht="12.75">
      <c r="E280" s="122"/>
    </row>
    <row r="281" ht="12.75">
      <c r="E281" s="122"/>
    </row>
    <row r="282" ht="12.75">
      <c r="E282" s="122"/>
    </row>
    <row r="283" ht="12.75">
      <c r="E283" s="122"/>
    </row>
    <row r="284" ht="12.75">
      <c r="E284" s="122"/>
    </row>
    <row r="285" ht="12.75">
      <c r="E285" s="122"/>
    </row>
    <row r="286" ht="12.75">
      <c r="E286" s="122"/>
    </row>
    <row r="287" ht="12.75">
      <c r="E287" s="122"/>
    </row>
    <row r="288" ht="12.75">
      <c r="E288" s="122"/>
    </row>
    <row r="289" ht="12.75">
      <c r="E289" s="122"/>
    </row>
    <row r="290" ht="12.75">
      <c r="E290" s="122"/>
    </row>
    <row r="291" ht="12.75">
      <c r="E291" s="122"/>
    </row>
    <row r="292" spans="1:7" ht="12.75">
      <c r="A292" s="168"/>
      <c r="B292" s="168"/>
      <c r="C292" s="168"/>
      <c r="D292" s="168"/>
      <c r="E292" s="168"/>
      <c r="F292" s="168"/>
      <c r="G292" s="168"/>
    </row>
    <row r="293" spans="1:7" ht="12.75">
      <c r="A293" s="168"/>
      <c r="B293" s="168"/>
      <c r="C293" s="168"/>
      <c r="D293" s="168"/>
      <c r="E293" s="168"/>
      <c r="F293" s="168"/>
      <c r="G293" s="168"/>
    </row>
    <row r="294" spans="1:7" ht="12.75">
      <c r="A294" s="168"/>
      <c r="B294" s="168"/>
      <c r="C294" s="168"/>
      <c r="D294" s="168"/>
      <c r="E294" s="168"/>
      <c r="F294" s="168"/>
      <c r="G294" s="168"/>
    </row>
    <row r="295" spans="1:7" ht="12.75">
      <c r="A295" s="168"/>
      <c r="B295" s="168"/>
      <c r="C295" s="168"/>
      <c r="D295" s="168"/>
      <c r="E295" s="168"/>
      <c r="F295" s="168"/>
      <c r="G295" s="168"/>
    </row>
    <row r="296" ht="12.75">
      <c r="E296" s="122"/>
    </row>
    <row r="297" ht="12.75">
      <c r="E297" s="122"/>
    </row>
    <row r="298" ht="12.75">
      <c r="E298" s="122"/>
    </row>
    <row r="299" ht="12.75">
      <c r="E299" s="122"/>
    </row>
    <row r="300" ht="12.75">
      <c r="E300" s="122"/>
    </row>
    <row r="301" ht="12.75">
      <c r="E301" s="122"/>
    </row>
    <row r="302" ht="12.75">
      <c r="E302" s="122"/>
    </row>
    <row r="303" ht="12.75">
      <c r="E303" s="122"/>
    </row>
    <row r="304" ht="12.75">
      <c r="E304" s="122"/>
    </row>
    <row r="305" ht="12.75">
      <c r="E305" s="122"/>
    </row>
    <row r="306" ht="12.75">
      <c r="E306" s="122"/>
    </row>
    <row r="307" ht="12.75">
      <c r="E307" s="122"/>
    </row>
    <row r="308" ht="12.75">
      <c r="E308" s="122"/>
    </row>
    <row r="309" ht="12.75">
      <c r="E309" s="122"/>
    </row>
    <row r="310" ht="12.75">
      <c r="E310" s="122"/>
    </row>
    <row r="311" ht="12.75">
      <c r="E311" s="122"/>
    </row>
    <row r="312" ht="12.75">
      <c r="E312" s="122"/>
    </row>
    <row r="313" ht="12.75">
      <c r="E313" s="122"/>
    </row>
    <row r="314" ht="12.75">
      <c r="E314" s="122"/>
    </row>
    <row r="315" ht="12.75">
      <c r="E315" s="122"/>
    </row>
    <row r="316" ht="12.75">
      <c r="E316" s="122"/>
    </row>
    <row r="317" ht="12.75">
      <c r="E317" s="122"/>
    </row>
    <row r="318" ht="12.75">
      <c r="E318" s="122"/>
    </row>
    <row r="319" ht="12.75">
      <c r="E319" s="122"/>
    </row>
    <row r="320" ht="12.75">
      <c r="E320" s="122"/>
    </row>
    <row r="321" ht="12.75">
      <c r="E321" s="122"/>
    </row>
    <row r="322" ht="12.75">
      <c r="E322" s="122"/>
    </row>
    <row r="323" ht="12.75">
      <c r="E323" s="122"/>
    </row>
    <row r="324" ht="12.75">
      <c r="E324" s="122"/>
    </row>
    <row r="325" ht="12.75">
      <c r="E325" s="122"/>
    </row>
    <row r="326" ht="12.75">
      <c r="E326" s="122"/>
    </row>
    <row r="327" spans="1:2" ht="12.75">
      <c r="A327" s="169"/>
      <c r="B327" s="169"/>
    </row>
    <row r="328" spans="1:7" ht="12.75">
      <c r="A328" s="168"/>
      <c r="B328" s="168"/>
      <c r="C328" s="171"/>
      <c r="D328" s="171"/>
      <c r="E328" s="172"/>
      <c r="F328" s="171"/>
      <c r="G328" s="173"/>
    </row>
    <row r="329" spans="1:7" ht="12.75">
      <c r="A329" s="174"/>
      <c r="B329" s="174"/>
      <c r="C329" s="168"/>
      <c r="D329" s="168"/>
      <c r="E329" s="175"/>
      <c r="F329" s="168"/>
      <c r="G329" s="168"/>
    </row>
    <row r="330" spans="1:7" ht="12.75">
      <c r="A330" s="168"/>
      <c r="B330" s="168"/>
      <c r="C330" s="168"/>
      <c r="D330" s="168"/>
      <c r="E330" s="175"/>
      <c r="F330" s="168"/>
      <c r="G330" s="168"/>
    </row>
    <row r="331" spans="1:7" ht="12.75">
      <c r="A331" s="168"/>
      <c r="B331" s="168"/>
      <c r="C331" s="168"/>
      <c r="D331" s="168"/>
      <c r="E331" s="175"/>
      <c r="F331" s="168"/>
      <c r="G331" s="168"/>
    </row>
    <row r="332" spans="1:7" ht="12.75">
      <c r="A332" s="168"/>
      <c r="B332" s="168"/>
      <c r="C332" s="168"/>
      <c r="D332" s="168"/>
      <c r="E332" s="175"/>
      <c r="F332" s="168"/>
      <c r="G332" s="168"/>
    </row>
    <row r="333" spans="1:7" ht="12.75">
      <c r="A333" s="168"/>
      <c r="B333" s="168"/>
      <c r="C333" s="168"/>
      <c r="D333" s="168"/>
      <c r="E333" s="175"/>
      <c r="F333" s="168"/>
      <c r="G333" s="168"/>
    </row>
    <row r="334" spans="1:7" ht="12.75">
      <c r="A334" s="168"/>
      <c r="B334" s="168"/>
      <c r="C334" s="168"/>
      <c r="D334" s="168"/>
      <c r="E334" s="175"/>
      <c r="F334" s="168"/>
      <c r="G334" s="168"/>
    </row>
    <row r="335" spans="1:7" ht="12.75">
      <c r="A335" s="168"/>
      <c r="B335" s="168"/>
      <c r="C335" s="168"/>
      <c r="D335" s="168"/>
      <c r="E335" s="175"/>
      <c r="F335" s="168"/>
      <c r="G335" s="168"/>
    </row>
    <row r="336" spans="1:7" ht="12.75">
      <c r="A336" s="168"/>
      <c r="B336" s="168"/>
      <c r="C336" s="168"/>
      <c r="D336" s="168"/>
      <c r="E336" s="175"/>
      <c r="F336" s="168"/>
      <c r="G336" s="168"/>
    </row>
    <row r="337" spans="1:7" ht="12.75">
      <c r="A337" s="168"/>
      <c r="B337" s="168"/>
      <c r="C337" s="168"/>
      <c r="D337" s="168"/>
      <c r="E337" s="175"/>
      <c r="F337" s="168"/>
      <c r="G337" s="168"/>
    </row>
    <row r="338" spans="1:7" ht="12.75">
      <c r="A338" s="168"/>
      <c r="B338" s="168"/>
      <c r="C338" s="168"/>
      <c r="D338" s="168"/>
      <c r="E338" s="175"/>
      <c r="F338" s="168"/>
      <c r="G338" s="168"/>
    </row>
    <row r="339" spans="1:7" ht="12.75">
      <c r="A339" s="168"/>
      <c r="B339" s="168"/>
      <c r="C339" s="168"/>
      <c r="D339" s="168"/>
      <c r="E339" s="175"/>
      <c r="F339" s="168"/>
      <c r="G339" s="168"/>
    </row>
    <row r="340" spans="1:7" ht="12.75">
      <c r="A340" s="168"/>
      <c r="B340" s="168"/>
      <c r="C340" s="168"/>
      <c r="D340" s="168"/>
      <c r="E340" s="175"/>
      <c r="F340" s="168"/>
      <c r="G340" s="168"/>
    </row>
    <row r="341" spans="1:7" ht="12.75">
      <c r="A341" s="168"/>
      <c r="B341" s="168"/>
      <c r="C341" s="168"/>
      <c r="D341" s="168"/>
      <c r="E341" s="175"/>
      <c r="F341" s="168"/>
      <c r="G341" s="168"/>
    </row>
  </sheetData>
  <sheetProtection/>
  <mergeCells count="124">
    <mergeCell ref="C263:D263"/>
    <mergeCell ref="C248:D248"/>
    <mergeCell ref="C249:D249"/>
    <mergeCell ref="C250:D250"/>
    <mergeCell ref="C251:D251"/>
    <mergeCell ref="C252:D252"/>
    <mergeCell ref="C253:D253"/>
    <mergeCell ref="C254:D254"/>
    <mergeCell ref="C256:D256"/>
    <mergeCell ref="C257:D257"/>
    <mergeCell ref="C235:D235"/>
    <mergeCell ref="C258:D258"/>
    <mergeCell ref="C211:D211"/>
    <mergeCell ref="C213:D213"/>
    <mergeCell ref="C215:D215"/>
    <mergeCell ref="C216:D216"/>
    <mergeCell ref="C221:D221"/>
    <mergeCell ref="C222:D222"/>
    <mergeCell ref="C223:D223"/>
    <mergeCell ref="C209:D209"/>
    <mergeCell ref="C187:D187"/>
    <mergeCell ref="C189:D189"/>
    <mergeCell ref="C191:D191"/>
    <mergeCell ref="C192:D192"/>
    <mergeCell ref="C194:D194"/>
    <mergeCell ref="C195:D195"/>
    <mergeCell ref="C197:D197"/>
    <mergeCell ref="C199:D199"/>
    <mergeCell ref="C201:D201"/>
    <mergeCell ref="C182:D182"/>
    <mergeCell ref="C204:D204"/>
    <mergeCell ref="C206:D206"/>
    <mergeCell ref="C208:D208"/>
    <mergeCell ref="C175:D175"/>
    <mergeCell ref="C177:D177"/>
    <mergeCell ref="C178:D178"/>
    <mergeCell ref="C180:D180"/>
    <mergeCell ref="C173:D173"/>
    <mergeCell ref="C174:D174"/>
    <mergeCell ref="C160:D160"/>
    <mergeCell ref="C161:D161"/>
    <mergeCell ref="C163:D163"/>
    <mergeCell ref="C165:D165"/>
    <mergeCell ref="C166:D166"/>
    <mergeCell ref="C168:D168"/>
    <mergeCell ref="C169:D169"/>
    <mergeCell ref="C170:D170"/>
    <mergeCell ref="C171:D171"/>
    <mergeCell ref="C172:D172"/>
    <mergeCell ref="C157:D157"/>
    <mergeCell ref="C158:D158"/>
    <mergeCell ref="C134:D134"/>
    <mergeCell ref="C135:D135"/>
    <mergeCell ref="C137:D137"/>
    <mergeCell ref="C139:D139"/>
    <mergeCell ref="C142:D142"/>
    <mergeCell ref="C152:D152"/>
    <mergeCell ref="C153:D153"/>
    <mergeCell ref="C155:D155"/>
    <mergeCell ref="C156:D156"/>
    <mergeCell ref="C129:D129"/>
    <mergeCell ref="C102:D102"/>
    <mergeCell ref="C103:D103"/>
    <mergeCell ref="C107:D107"/>
    <mergeCell ref="C112:D112"/>
    <mergeCell ref="C115:D115"/>
    <mergeCell ref="C123:D123"/>
    <mergeCell ref="C124:D124"/>
    <mergeCell ref="C126:D126"/>
    <mergeCell ref="C90:D90"/>
    <mergeCell ref="C71:D71"/>
    <mergeCell ref="C72:D72"/>
    <mergeCell ref="C127:D127"/>
    <mergeCell ref="C91:D91"/>
    <mergeCell ref="C93:D93"/>
    <mergeCell ref="C74:D74"/>
    <mergeCell ref="C75:D75"/>
    <mergeCell ref="C77:D77"/>
    <mergeCell ref="C78:D78"/>
    <mergeCell ref="C62:D62"/>
    <mergeCell ref="C64:D64"/>
    <mergeCell ref="C88:D88"/>
    <mergeCell ref="C89:D89"/>
    <mergeCell ref="C80:D80"/>
    <mergeCell ref="C83:D83"/>
    <mergeCell ref="C84:D84"/>
    <mergeCell ref="C69:D69"/>
    <mergeCell ref="C70:D70"/>
    <mergeCell ref="C58:D58"/>
    <mergeCell ref="C59:D59"/>
    <mergeCell ref="C65:D65"/>
    <mergeCell ref="C66:D66"/>
    <mergeCell ref="C67:D67"/>
    <mergeCell ref="C68:D68"/>
    <mergeCell ref="C60:D60"/>
    <mergeCell ref="C61:D61"/>
    <mergeCell ref="C47:D4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20:D20"/>
    <mergeCell ref="C21:D21"/>
    <mergeCell ref="C28:D28"/>
    <mergeCell ref="C29:D29"/>
    <mergeCell ref="C38:D38"/>
    <mergeCell ref="C42:D42"/>
    <mergeCell ref="C44:D44"/>
    <mergeCell ref="C46:D46"/>
    <mergeCell ref="C33:D33"/>
    <mergeCell ref="C34:D34"/>
    <mergeCell ref="C35:D35"/>
    <mergeCell ref="C36:D36"/>
    <mergeCell ref="C15:D15"/>
    <mergeCell ref="C16:D16"/>
    <mergeCell ref="A1:G1"/>
    <mergeCell ref="A3:B3"/>
    <mergeCell ref="A4:B4"/>
    <mergeCell ref="E4:G4"/>
  </mergeCells>
  <printOptions/>
  <pageMargins left="0.5905511811023623" right="0.3937007874015748" top="0.1968503937007874" bottom="0.5905511811023623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pocitac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firemni</dc:creator>
  <cp:keywords/>
  <dc:description/>
  <cp:lastModifiedBy>David Čmiel</cp:lastModifiedBy>
  <cp:lastPrinted>2013-03-01T07:34:23Z</cp:lastPrinted>
  <dcterms:created xsi:type="dcterms:W3CDTF">2013-03-01T07:28:09Z</dcterms:created>
  <dcterms:modified xsi:type="dcterms:W3CDTF">2013-07-08T14:40:11Z</dcterms:modified>
  <cp:category/>
  <cp:version/>
  <cp:contentType/>
  <cp:contentStatus/>
</cp:coreProperties>
</file>